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5" yWindow="65521" windowWidth="13605" windowHeight="7905" tabRatio="928" firstSheet="4" activeTab="8"/>
  </bookViews>
  <sheets>
    <sheet name="メニュー" sheetId="1" r:id="rId1"/>
    <sheet name="確認" sheetId="2" r:id="rId2"/>
    <sheet name="中・高入力表" sheetId="3" r:id="rId3"/>
    <sheet name="中高　Ａ表" sheetId="4" r:id="rId4"/>
    <sheet name="中高　ほんとうのＢ表" sheetId="5" r:id="rId5"/>
    <sheet name="中高　評価観点傾向グラフ" sheetId="6" r:id="rId6"/>
    <sheet name="中高　認知行動集計" sheetId="7" r:id="rId7"/>
    <sheet name="中高　認知行動グラフ" sheetId="8" r:id="rId8"/>
    <sheet name="中高　特性傾向集計" sheetId="9" r:id="rId9"/>
    <sheet name="中高　特性傾向グラフ" sheetId="10" r:id="rId10"/>
  </sheets>
  <definedNames>
    <definedName name="_xlnm.Print_Area" localSheetId="2">'中・高入力表'!$A$1:$L$45</definedName>
    <definedName name="_xlnm.Print_Area" localSheetId="3">'中高　Ａ表'!$A$1:$W$49</definedName>
    <definedName name="_xlnm.Print_Area" localSheetId="8">'中高　特性傾向集計'!$C$1:$W$49</definedName>
    <definedName name="_xlnm.Print_Area" localSheetId="6">'中高　認知行動集計'!$C$1:$W$49</definedName>
  </definedNames>
  <calcPr calcMode="autoNoTable" fullCalcOnLoad="1" iterate="1" iterateCount="1" iterateDelta="0"/>
</workbook>
</file>

<file path=xl/comments4.xml><?xml version="1.0" encoding="utf-8"?>
<comments xmlns="http://schemas.openxmlformats.org/spreadsheetml/2006/main">
  <authors>
    <author>中山 義治</author>
    <author>埼玉県教育委員会</author>
  </authors>
  <commentList>
    <comment ref="I5" authorId="0">
      <text>
        <r>
          <rPr>
            <sz val="11"/>
            <rFont val="ＭＳ Ｐゴシック"/>
            <family val="3"/>
          </rPr>
          <t>一度に把握しうる注意の範囲をいう。</t>
        </r>
      </text>
    </comment>
    <comment ref="J5" authorId="0">
      <text>
        <r>
          <rPr>
            <sz val="11"/>
            <rFont val="ＭＳ Ｐゴシック"/>
            <family val="3"/>
          </rPr>
          <t>注意を持続できる時間（１秒から数秒程度）をいう。同年齢の児童生徒に比して極端に持続できる時間が短いために、生活や学習に支障を及ぼしている場合がある。</t>
        </r>
        <r>
          <rPr>
            <sz val="9"/>
            <rFont val="ＭＳ Ｐゴシック"/>
            <family val="3"/>
          </rPr>
          <t xml:space="preserve">
</t>
        </r>
      </text>
    </comment>
    <comment ref="K5" authorId="0">
      <text>
        <r>
          <rPr>
            <sz val="11"/>
            <rFont val="ＭＳ Ｐゴシック"/>
            <family val="3"/>
          </rPr>
          <t>聴覚的刺激から、必要な情報を適切にとらえられる状態を言う。</t>
        </r>
      </text>
    </comment>
    <comment ref="L5" authorId="0">
      <text>
        <r>
          <rPr>
            <sz val="11"/>
            <rFont val="ＭＳ Ｐゴシック"/>
            <family val="3"/>
          </rPr>
          <t>視覚的刺激から、必要な情報を適切にとらえられる状態を言う。</t>
        </r>
      </text>
    </comment>
    <comment ref="M5" authorId="0">
      <text>
        <r>
          <rPr>
            <sz val="11"/>
            <rFont val="ＭＳ Ｐゴシック"/>
            <family val="3"/>
          </rPr>
          <t>聴覚情報の記憶。耳から入ってきた言葉等の記憶を言う。</t>
        </r>
      </text>
    </comment>
    <comment ref="N5" authorId="0">
      <text>
        <r>
          <rPr>
            <sz val="11"/>
            <rFont val="ＭＳ Ｐゴシック"/>
            <family val="3"/>
          </rPr>
          <t>視覚的情報の記憶。主にその場面を見ることによって得られた情報の記憶を言う。</t>
        </r>
      </text>
    </comment>
    <comment ref="O5" authorId="0">
      <text>
        <r>
          <rPr>
            <sz val="11"/>
            <rFont val="ＭＳ Ｐゴシック"/>
            <family val="3"/>
          </rPr>
          <t>約１０秒以内までの短期的な記憶のをいう。</t>
        </r>
        <r>
          <rPr>
            <sz val="9"/>
            <rFont val="ＭＳ Ｐゴシック"/>
            <family val="3"/>
          </rPr>
          <t xml:space="preserve">
</t>
        </r>
      </text>
    </comment>
    <comment ref="P5" authorId="0">
      <text>
        <r>
          <rPr>
            <sz val="11"/>
            <rFont val="ＭＳ Ｐゴシック"/>
            <family val="3"/>
          </rPr>
          <t>長期にわたる永続的な記憶をいう。</t>
        </r>
      </text>
    </comment>
    <comment ref="Q5" authorId="0">
      <text>
        <r>
          <rPr>
            <sz val="11"/>
            <rFont val="ＭＳ Ｐゴシック"/>
            <family val="3"/>
          </rPr>
          <t>聞いたり読んだりして入力された言語情報を適切に把握する能力をいう。</t>
        </r>
      </text>
    </comment>
    <comment ref="R5" authorId="0">
      <text>
        <r>
          <rPr>
            <sz val="11"/>
            <rFont val="ＭＳ Ｐゴシック"/>
            <family val="3"/>
          </rPr>
          <t>数量関係を含む情報を受け取り、関連付けたり、整理したり、操作したりする能力をいう。教育的には算数や数学で用いられる能力いう。</t>
        </r>
        <r>
          <rPr>
            <sz val="9"/>
            <rFont val="ＭＳ Ｐゴシック"/>
            <family val="3"/>
          </rPr>
          <t xml:space="preserve">
</t>
        </r>
      </text>
    </comment>
    <comment ref="S5" authorId="0">
      <text>
        <r>
          <rPr>
            <sz val="11"/>
            <rFont val="ＭＳ Ｐゴシック"/>
            <family val="3"/>
          </rPr>
          <t>その場面における空間的関係や状況を把握し、理解する能力をいう。具体的には物を整理できなかったり、パーソナルスペースから人間関係等を類推できなかったりする場合にこの能力との関連が考えられる。</t>
        </r>
      </text>
    </comment>
    <comment ref="T5" authorId="0">
      <text>
        <r>
          <rPr>
            <sz val="11"/>
            <rFont val="ＭＳ Ｐゴシック"/>
            <family val="3"/>
          </rPr>
          <t>学習した知識や技能等を活用したり応用したりして、意図的に実行する能力をいう。例えば、漢字を読めたり書けたりできるようになっても、作文や文章を読むなどの場面で、習得している能力を発揮できない場合には、この能力との関連が考えられる。</t>
        </r>
      </text>
    </comment>
    <comment ref="U5" authorId="0">
      <text>
        <r>
          <rPr>
            <sz val="11"/>
            <rFont val="ＭＳ Ｐゴシック"/>
            <family val="3"/>
          </rPr>
          <t>意図した動作を動作手順に従って、腕、足、体などをバランスよく動かすことをいう。具体的には、ドリブル、縄跳び、水泳などでこの特徴がよくあらわれる。</t>
        </r>
        <r>
          <rPr>
            <sz val="9"/>
            <rFont val="ＭＳ Ｐゴシック"/>
            <family val="3"/>
          </rPr>
          <t xml:space="preserve">
</t>
        </r>
      </text>
    </comment>
    <comment ref="V5" authorId="0">
      <text>
        <r>
          <rPr>
            <sz val="11"/>
            <rFont val="ＭＳ Ｐゴシック"/>
            <family val="3"/>
          </rPr>
          <t>手指の細やかな動きや協応的な調整運動をいう。具体的には、線や形にそってはさみで切ったり、文字をなぞったりする運動と関連が深い。</t>
        </r>
        <r>
          <rPr>
            <sz val="9"/>
            <rFont val="ＭＳ Ｐゴシック"/>
            <family val="3"/>
          </rPr>
          <t xml:space="preserve">
</t>
        </r>
      </text>
    </comment>
    <comment ref="W5" authorId="0">
      <text>
        <r>
          <rPr>
            <sz val="11"/>
            <rFont val="ＭＳ Ｐゴシック"/>
            <family val="3"/>
          </rPr>
          <t>話す、書くを中心とした言語による適切な表現をいう。</t>
        </r>
      </text>
    </comment>
    <comment ref="F1" authorId="1">
      <text>
        <r>
          <rPr>
            <b/>
            <sz val="9"/>
            <rFont val="ＭＳ Ｐゴシック"/>
            <family val="3"/>
          </rPr>
          <t>埼玉県教育委員会:</t>
        </r>
        <r>
          <rPr>
            <sz val="9"/>
            <rFont val="ＭＳ Ｐゴシック"/>
            <family val="3"/>
          </rPr>
          <t xml:space="preserve">
</t>
        </r>
      </text>
    </comment>
  </commentList>
</comments>
</file>

<file path=xl/comments7.xml><?xml version="1.0" encoding="utf-8"?>
<comments xmlns="http://schemas.openxmlformats.org/spreadsheetml/2006/main">
  <authors>
    <author>中山 義治</author>
    <author>埼玉県教育委員会</author>
  </authors>
  <commentList>
    <comment ref="I5" authorId="0">
      <text>
        <r>
          <rPr>
            <sz val="11"/>
            <rFont val="ＭＳ Ｐゴシック"/>
            <family val="3"/>
          </rPr>
          <t>一度に把握しうる注意の範囲をいう。</t>
        </r>
      </text>
    </comment>
    <comment ref="J5" authorId="0">
      <text>
        <r>
          <rPr>
            <sz val="11"/>
            <rFont val="ＭＳ Ｐゴシック"/>
            <family val="3"/>
          </rPr>
          <t>注意を持続できる時間（１秒から数秒程度）をいう。同年齢の児童生徒に比して極端に持続できる時間が短いために、生活や学習に支障を及ぼしている場合がある。</t>
        </r>
        <r>
          <rPr>
            <sz val="9"/>
            <rFont val="ＭＳ Ｐゴシック"/>
            <family val="3"/>
          </rPr>
          <t xml:space="preserve">
</t>
        </r>
      </text>
    </comment>
    <comment ref="K5" authorId="0">
      <text>
        <r>
          <rPr>
            <sz val="11"/>
            <rFont val="ＭＳ Ｐゴシック"/>
            <family val="3"/>
          </rPr>
          <t>聴覚的刺激から、必要な情報を適切にとらえられる状態を言う。</t>
        </r>
      </text>
    </comment>
    <comment ref="L5" authorId="0">
      <text>
        <r>
          <rPr>
            <sz val="11"/>
            <rFont val="ＭＳ Ｐゴシック"/>
            <family val="3"/>
          </rPr>
          <t>視覚的刺激から、必要な情報を適切にとらえられる状態を言う。</t>
        </r>
      </text>
    </comment>
    <comment ref="M5" authorId="0">
      <text>
        <r>
          <rPr>
            <sz val="11"/>
            <rFont val="ＭＳ Ｐゴシック"/>
            <family val="3"/>
          </rPr>
          <t>聴覚情報の記憶。耳から入ってきた言葉等の記憶を言う。</t>
        </r>
      </text>
    </comment>
    <comment ref="N5" authorId="0">
      <text>
        <r>
          <rPr>
            <sz val="11"/>
            <rFont val="ＭＳ Ｐゴシック"/>
            <family val="3"/>
          </rPr>
          <t>視覚的情報の記憶。主にその場面を見ることによって得られた情報の記憶を言う。</t>
        </r>
      </text>
    </comment>
    <comment ref="O5" authorId="0">
      <text>
        <r>
          <rPr>
            <sz val="11"/>
            <rFont val="ＭＳ Ｐゴシック"/>
            <family val="3"/>
          </rPr>
          <t>約１０秒以内までの短期的な記憶のをいう。</t>
        </r>
        <r>
          <rPr>
            <sz val="9"/>
            <rFont val="ＭＳ Ｐゴシック"/>
            <family val="3"/>
          </rPr>
          <t xml:space="preserve">
</t>
        </r>
      </text>
    </comment>
    <comment ref="P5" authorId="0">
      <text>
        <r>
          <rPr>
            <sz val="11"/>
            <rFont val="ＭＳ Ｐゴシック"/>
            <family val="3"/>
          </rPr>
          <t>長期にわたる永続的な記憶をいう。</t>
        </r>
      </text>
    </comment>
    <comment ref="Q5" authorId="0">
      <text>
        <r>
          <rPr>
            <sz val="11"/>
            <rFont val="ＭＳ Ｐゴシック"/>
            <family val="3"/>
          </rPr>
          <t>聞いたり読んだりして入力された言語情報を適切に把握する能力をいう。</t>
        </r>
      </text>
    </comment>
    <comment ref="R5" authorId="0">
      <text>
        <r>
          <rPr>
            <sz val="11"/>
            <rFont val="ＭＳ Ｐゴシック"/>
            <family val="3"/>
          </rPr>
          <t>数量関係を含む情報を受け取り、関連付けたり、整理したり、操作したりする能力をいう。教育的には算数や数学で用いられる能力いう。</t>
        </r>
        <r>
          <rPr>
            <sz val="9"/>
            <rFont val="ＭＳ Ｐゴシック"/>
            <family val="3"/>
          </rPr>
          <t xml:space="preserve">
</t>
        </r>
      </text>
    </comment>
    <comment ref="S5" authorId="0">
      <text>
        <r>
          <rPr>
            <sz val="11"/>
            <rFont val="ＭＳ Ｐゴシック"/>
            <family val="3"/>
          </rPr>
          <t>その場面における空間的関係や状況を把握し、理解する能力をいう。具体的には物を整理できなかったり、パーソナルスペースから人間関係等を類推できなかったりする場合にこの能力との関連が考えられる。</t>
        </r>
      </text>
    </comment>
    <comment ref="T5" authorId="0">
      <text>
        <r>
          <rPr>
            <sz val="11"/>
            <rFont val="ＭＳ Ｐゴシック"/>
            <family val="3"/>
          </rPr>
          <t>学習した知識や技能等を活用したり応用したりして、意図的に実行する能力をいう。例えば、漢字を読めたり書けたりできるようになっても、作文や文章を読むなどの場面で、習得している能力を発揮できない場合には、この能力との関連が考えられる。</t>
        </r>
      </text>
    </comment>
    <comment ref="U5" authorId="0">
      <text>
        <r>
          <rPr>
            <sz val="11"/>
            <rFont val="ＭＳ Ｐゴシック"/>
            <family val="3"/>
          </rPr>
          <t>意図した動作を動作手順に従って、腕、足、体などをバランスよく動かすことをいう。具体的には、ドリブル、縄跳び、水泳などでこの特徴がよくあらわれる。</t>
        </r>
        <r>
          <rPr>
            <sz val="9"/>
            <rFont val="ＭＳ Ｐゴシック"/>
            <family val="3"/>
          </rPr>
          <t xml:space="preserve">
</t>
        </r>
      </text>
    </comment>
    <comment ref="V5" authorId="0">
      <text>
        <r>
          <rPr>
            <sz val="11"/>
            <rFont val="ＭＳ Ｐゴシック"/>
            <family val="3"/>
          </rPr>
          <t>手指の細やかな動きや協応的な調整運動をいう。具体的には、線や形にそってはさみで切ったり、文字をなぞったりする運動と関連が深い。</t>
        </r>
        <r>
          <rPr>
            <sz val="9"/>
            <rFont val="ＭＳ Ｐゴシック"/>
            <family val="3"/>
          </rPr>
          <t xml:space="preserve">
</t>
        </r>
      </text>
    </comment>
    <comment ref="W5" authorId="0">
      <text>
        <r>
          <rPr>
            <sz val="11"/>
            <rFont val="ＭＳ Ｐゴシック"/>
            <family val="3"/>
          </rPr>
          <t>話す、書くを中心とした言語による適切な表現をいう。</t>
        </r>
      </text>
    </comment>
    <comment ref="F1" authorId="1">
      <text>
        <r>
          <rPr>
            <b/>
            <sz val="9"/>
            <rFont val="ＭＳ Ｐゴシック"/>
            <family val="3"/>
          </rPr>
          <t>埼玉県教育委員会:</t>
        </r>
        <r>
          <rPr>
            <sz val="9"/>
            <rFont val="ＭＳ Ｐゴシック"/>
            <family val="3"/>
          </rPr>
          <t xml:space="preserve">
</t>
        </r>
      </text>
    </comment>
  </commentList>
</comments>
</file>

<file path=xl/comments9.xml><?xml version="1.0" encoding="utf-8"?>
<comments xmlns="http://schemas.openxmlformats.org/spreadsheetml/2006/main">
  <authors>
    <author>中山 義治</author>
    <author>埼玉県教育委員会</author>
  </authors>
  <commentList>
    <comment ref="I5" authorId="0">
      <text>
        <r>
          <rPr>
            <sz val="11"/>
            <rFont val="ＭＳ Ｐゴシック"/>
            <family val="3"/>
          </rPr>
          <t>一度に把握しうる注意の範囲をいう。</t>
        </r>
      </text>
    </comment>
    <comment ref="J5" authorId="0">
      <text>
        <r>
          <rPr>
            <sz val="11"/>
            <rFont val="ＭＳ Ｐゴシック"/>
            <family val="3"/>
          </rPr>
          <t>注意を持続できる時間（１秒から数秒程度）をいう。同年齢の児童生徒に比して極端に持続できる時間が短いために、生活や学習に支障を及ぼしている場合がある。</t>
        </r>
        <r>
          <rPr>
            <sz val="9"/>
            <rFont val="ＭＳ Ｐゴシック"/>
            <family val="3"/>
          </rPr>
          <t xml:space="preserve">
</t>
        </r>
      </text>
    </comment>
    <comment ref="K5" authorId="0">
      <text>
        <r>
          <rPr>
            <sz val="11"/>
            <rFont val="ＭＳ Ｐゴシック"/>
            <family val="3"/>
          </rPr>
          <t>聴覚的刺激から、必要な情報を適切にとらえられる状態を言う。</t>
        </r>
      </text>
    </comment>
    <comment ref="L5" authorId="0">
      <text>
        <r>
          <rPr>
            <sz val="11"/>
            <rFont val="ＭＳ Ｐゴシック"/>
            <family val="3"/>
          </rPr>
          <t>視覚的刺激から、必要な情報を適切にとらえられる状態を言う。</t>
        </r>
      </text>
    </comment>
    <comment ref="M5" authorId="0">
      <text>
        <r>
          <rPr>
            <sz val="11"/>
            <rFont val="ＭＳ Ｐゴシック"/>
            <family val="3"/>
          </rPr>
          <t>聴覚情報の記憶。耳から入ってきた言葉等の記憶を言う。</t>
        </r>
      </text>
    </comment>
    <comment ref="N5" authorId="0">
      <text>
        <r>
          <rPr>
            <sz val="11"/>
            <rFont val="ＭＳ Ｐゴシック"/>
            <family val="3"/>
          </rPr>
          <t>視覚的情報の記憶。主にその場面を見ることによって得られた情報の記憶を言う。</t>
        </r>
      </text>
    </comment>
    <comment ref="O5" authorId="0">
      <text>
        <r>
          <rPr>
            <sz val="11"/>
            <rFont val="ＭＳ Ｐゴシック"/>
            <family val="3"/>
          </rPr>
          <t>約１０秒以内までの短期的な記憶のをいう。</t>
        </r>
        <r>
          <rPr>
            <sz val="9"/>
            <rFont val="ＭＳ Ｐゴシック"/>
            <family val="3"/>
          </rPr>
          <t xml:space="preserve">
</t>
        </r>
      </text>
    </comment>
    <comment ref="P5" authorId="0">
      <text>
        <r>
          <rPr>
            <sz val="11"/>
            <rFont val="ＭＳ Ｐゴシック"/>
            <family val="3"/>
          </rPr>
          <t>長期にわたる永続的な記憶をいう。</t>
        </r>
      </text>
    </comment>
    <comment ref="Q5" authorId="0">
      <text>
        <r>
          <rPr>
            <sz val="11"/>
            <rFont val="ＭＳ Ｐゴシック"/>
            <family val="3"/>
          </rPr>
          <t>聞いたり読んだりして入力された言語情報を適切に把握する能力をいう。</t>
        </r>
      </text>
    </comment>
    <comment ref="R5" authorId="0">
      <text>
        <r>
          <rPr>
            <sz val="11"/>
            <rFont val="ＭＳ Ｐゴシック"/>
            <family val="3"/>
          </rPr>
          <t>数量関係を含む情報を受け取り、関連付けたり、整理したり、操作したりする能力をいう。教育的には算数や数学で用いられる能力いう。</t>
        </r>
        <r>
          <rPr>
            <sz val="9"/>
            <rFont val="ＭＳ Ｐゴシック"/>
            <family val="3"/>
          </rPr>
          <t xml:space="preserve">
</t>
        </r>
      </text>
    </comment>
    <comment ref="S5" authorId="0">
      <text>
        <r>
          <rPr>
            <sz val="11"/>
            <rFont val="ＭＳ Ｐゴシック"/>
            <family val="3"/>
          </rPr>
          <t>その場面における空間的関係や状況を把握し、理解する能力をいう。具体的には物を整理できなかったり、パーソナルスペースから人間関係等を類推できなかったりする場合にこの能力との関連が考えられる。</t>
        </r>
      </text>
    </comment>
    <comment ref="T5" authorId="0">
      <text>
        <r>
          <rPr>
            <sz val="11"/>
            <rFont val="ＭＳ Ｐゴシック"/>
            <family val="3"/>
          </rPr>
          <t>学習した知識や技能等を活用したり応用したりして、意図的に実行する能力をいう。例えば、漢字を読めたり書けたりできるようになっても、作文や文章を読むなどの場面で、習得している能力を発揮できない場合には、この能力との関連が考えられる。</t>
        </r>
      </text>
    </comment>
    <comment ref="U5" authorId="0">
      <text>
        <r>
          <rPr>
            <sz val="11"/>
            <rFont val="ＭＳ Ｐゴシック"/>
            <family val="3"/>
          </rPr>
          <t>意図した動作を動作手順に従って、腕、足、体などをバランスよく動かすことをいう。具体的には、ドリブル、縄跳び、水泳などでこの特徴がよくあらわれる。</t>
        </r>
        <r>
          <rPr>
            <sz val="9"/>
            <rFont val="ＭＳ Ｐゴシック"/>
            <family val="3"/>
          </rPr>
          <t xml:space="preserve">
</t>
        </r>
      </text>
    </comment>
    <comment ref="V5" authorId="0">
      <text>
        <r>
          <rPr>
            <sz val="11"/>
            <rFont val="ＭＳ Ｐゴシック"/>
            <family val="3"/>
          </rPr>
          <t>手指の細やかな動きや協応的な調整運動をいう。具体的には、線や形にそってはさみで切ったり、文字をなぞったりする運動と関連が深い。</t>
        </r>
        <r>
          <rPr>
            <sz val="9"/>
            <rFont val="ＭＳ Ｐゴシック"/>
            <family val="3"/>
          </rPr>
          <t xml:space="preserve">
</t>
        </r>
      </text>
    </comment>
    <comment ref="W5" authorId="0">
      <text>
        <r>
          <rPr>
            <sz val="11"/>
            <rFont val="ＭＳ Ｐゴシック"/>
            <family val="3"/>
          </rPr>
          <t>話す、書くを中心とした言語による適切な表現をいう。</t>
        </r>
      </text>
    </comment>
    <comment ref="F1" authorId="1">
      <text>
        <r>
          <rPr>
            <b/>
            <sz val="9"/>
            <rFont val="ＭＳ Ｐゴシック"/>
            <family val="3"/>
          </rPr>
          <t>埼玉県教育委員会:</t>
        </r>
        <r>
          <rPr>
            <sz val="9"/>
            <rFont val="ＭＳ Ｐゴシック"/>
            <family val="3"/>
          </rPr>
          <t xml:space="preserve">
</t>
        </r>
      </text>
    </comment>
  </commentList>
</comments>
</file>

<file path=xl/sharedStrings.xml><?xml version="1.0" encoding="utf-8"?>
<sst xmlns="http://schemas.openxmlformats.org/spreadsheetml/2006/main" count="977" uniqueCount="125">
  <si>
    <t>聞きもらしがあり、聞き返し等がよくある</t>
  </si>
  <si>
    <t>話し合いの流れが理解できず、ついていけない</t>
  </si>
  <si>
    <t>話す</t>
  </si>
  <si>
    <t>話す（語彙）</t>
  </si>
  <si>
    <t>学校生活の必要な場面で必要なことが話せない</t>
  </si>
  <si>
    <t>話す（文法）</t>
  </si>
  <si>
    <t>話す（会話）</t>
  </si>
  <si>
    <t>読む</t>
  </si>
  <si>
    <t>書く</t>
  </si>
  <si>
    <t>データ入力表(中学校・高等学校)</t>
  </si>
  <si>
    <t>着席しているときに手足をそわそわ動かすなど、どこかを動かしている</t>
  </si>
  <si>
    <t>相手の態度や表情を理解することが難しい</t>
  </si>
  <si>
    <t>気持ちの表し方や伝え方が適切でなく、周囲に誤解されやすい</t>
  </si>
  <si>
    <t>　　　　　　　　　　　　　　該当する項目の点数</t>
  </si>
  <si>
    <t>　　　　　　　　　　　　　　該当する項目の点数の割合</t>
  </si>
  <si>
    <t>話すときに文法的な間違いがある</t>
  </si>
  <si>
    <t>手指の巧緻運動</t>
  </si>
  <si>
    <t>推測される特性</t>
  </si>
  <si>
    <t>簡単な既習の漢字が読めない</t>
  </si>
  <si>
    <t>文章の要旨の理解ができない</t>
  </si>
  <si>
    <t>受　　容</t>
  </si>
  <si>
    <t>学年</t>
  </si>
  <si>
    <t>組</t>
  </si>
  <si>
    <t>氏名</t>
  </si>
  <si>
    <t>氏　　　名</t>
  </si>
  <si>
    <t>ＩＤ番号</t>
  </si>
  <si>
    <t>調査項目</t>
  </si>
  <si>
    <t>自閉的傾向</t>
  </si>
  <si>
    <t>漢字など暗記する学習が苦手である</t>
  </si>
  <si>
    <t>その場の雰囲気や状況の判断が難しい</t>
  </si>
  <si>
    <t>教科・領域</t>
  </si>
  <si>
    <t>言語認知（聞くー話す）</t>
  </si>
  <si>
    <t>国語</t>
  </si>
  <si>
    <t>数学</t>
  </si>
  <si>
    <t>領域</t>
  </si>
  <si>
    <t>習得性能力</t>
  </si>
  <si>
    <t xml:space="preserve"> </t>
  </si>
  <si>
    <t>チェック欄</t>
  </si>
  <si>
    <t>長期記憶</t>
  </si>
  <si>
    <t>質問に適切に答えられない</t>
  </si>
  <si>
    <t>学級の話し合いについていけない</t>
  </si>
  <si>
    <t>つかえたり、たどたどしい読み方になる</t>
  </si>
  <si>
    <t>一点に注意が向き過ぎて、周りの状況がつかめないことが多い（固執性）</t>
  </si>
  <si>
    <t>ボーとしていることが多い（不注意）</t>
  </si>
  <si>
    <t>急な予定変更にうまく対応できない</t>
  </si>
  <si>
    <t>場面や状況に関係なく勝手に発言したり、独り言を言ったりする</t>
  </si>
  <si>
    <t>話してはいけない場面で出し抜けにしゃべる</t>
  </si>
  <si>
    <t>ほんとうの私を見つけて　中学・高校用／特性傾向集計表</t>
  </si>
  <si>
    <t>ほんとうの私を見つけて　中学・高校用／認知行動集計表</t>
  </si>
  <si>
    <t>取扱注意</t>
  </si>
  <si>
    <t>生活面</t>
  </si>
  <si>
    <t>視覚認知（読むー書く）</t>
  </si>
  <si>
    <t>言語認知（聞くー話す）</t>
  </si>
  <si>
    <t>実技科目</t>
  </si>
  <si>
    <t xml:space="preserve"> </t>
  </si>
  <si>
    <t xml:space="preserve"> </t>
  </si>
  <si>
    <t xml:space="preserve"> </t>
  </si>
  <si>
    <t xml:space="preserve"> </t>
  </si>
  <si>
    <t xml:space="preserve"> </t>
  </si>
  <si>
    <t xml:space="preserve"> </t>
  </si>
  <si>
    <t xml:space="preserve"> </t>
  </si>
  <si>
    <t>会話が一方通行であったり、応答にならなかったりすることがある</t>
  </si>
  <si>
    <t>自分の興味本位の行動が強く、単独行動が多い</t>
  </si>
  <si>
    <t>視空間能力</t>
  </si>
  <si>
    <t>聴覚的受容</t>
  </si>
  <si>
    <t>視覚的受容</t>
  </si>
  <si>
    <t>分野別割合％</t>
  </si>
  <si>
    <t>ID</t>
  </si>
  <si>
    <t>聞く</t>
  </si>
  <si>
    <t>一斉の指示では理解できない</t>
  </si>
  <si>
    <t>注意の範囲</t>
  </si>
  <si>
    <t>注意の持続</t>
  </si>
  <si>
    <t>いつも決まったようなパターンの文章しか書けない</t>
  </si>
  <si>
    <t>計算等</t>
  </si>
  <si>
    <t>連　　合</t>
  </si>
  <si>
    <t>行動の困難さ（ＡＤＨＤの傾向）</t>
  </si>
  <si>
    <t>対人関係の困難さ（高機能自閉症等の傾向）</t>
  </si>
  <si>
    <t>飛ばし読みや、助詞や文末の読み間違いをする</t>
  </si>
  <si>
    <t>誤字脱字が多い</t>
  </si>
  <si>
    <t>整理整頓が苦手である</t>
  </si>
  <si>
    <t>周囲の刺激に気が散りやすく落ち着きがない</t>
  </si>
  <si>
    <t>自分の興味あるもの以外には集中する時間が短い</t>
  </si>
  <si>
    <t>言語（的）表現</t>
  </si>
  <si>
    <t>表　　出</t>
  </si>
  <si>
    <t>LD傾向</t>
  </si>
  <si>
    <t>ＡＤＨＤ傾向</t>
  </si>
  <si>
    <t>行動特徴</t>
  </si>
  <si>
    <t>特異な学習の困難さ（ＬＤの傾向）</t>
  </si>
  <si>
    <t>認知・行動傾向</t>
  </si>
  <si>
    <t>評価観点</t>
  </si>
  <si>
    <t>実技教科</t>
  </si>
  <si>
    <t>必要な場面（テスト解答等）でも、形や大きさの整った文字が書けない</t>
  </si>
  <si>
    <t>アルファベット（例：p,b,d,q の区別や混乱）が正確に書けない</t>
  </si>
  <si>
    <t>正負の四則計算ができないことが多い</t>
  </si>
  <si>
    <t>代数（文字式）の理解ができない</t>
  </si>
  <si>
    <t>協応運動が苦手である</t>
  </si>
  <si>
    <t>大切なことを忘れてしまうことが多い</t>
  </si>
  <si>
    <t>競技やゲームなどのルールがなかなか覚えられない</t>
  </si>
  <si>
    <t>一般的な知識が少ない</t>
  </si>
  <si>
    <t>聴覚記憶</t>
  </si>
  <si>
    <t>視覚記憶</t>
  </si>
  <si>
    <t>短期記憶</t>
  </si>
  <si>
    <t>言語化能力</t>
  </si>
  <si>
    <t>数的能力</t>
  </si>
  <si>
    <t>協応運動</t>
  </si>
  <si>
    <t>（芸術）手先の不器用さが目立つ</t>
  </si>
  <si>
    <t xml:space="preserve"> </t>
  </si>
  <si>
    <t xml:space="preserve"> </t>
  </si>
  <si>
    <t xml:space="preserve"> </t>
  </si>
  <si>
    <t xml:space="preserve"> </t>
  </si>
  <si>
    <t xml:space="preserve"> </t>
  </si>
  <si>
    <t xml:space="preserve"> </t>
  </si>
  <si>
    <t>板書を視写することに時間がかかる</t>
  </si>
  <si>
    <t>整数の四則計算ができないことが多い</t>
  </si>
  <si>
    <t>本人のこだわりのために、他の児童の言動が許せないことがある</t>
  </si>
  <si>
    <t>ID番号</t>
  </si>
  <si>
    <t>ほんとうの私を見つけて（Ａ表）中学・高校用</t>
  </si>
  <si>
    <t>読む（理解）</t>
  </si>
  <si>
    <t>聞き間違いや取り違いがよくある</t>
  </si>
  <si>
    <t>＜推測される特性、傾向のグラフ　（中・高校用）＞</t>
  </si>
  <si>
    <t>組</t>
  </si>
  <si>
    <t>氏　　　名</t>
  </si>
  <si>
    <t>じ</t>
  </si>
  <si>
    <t>ＩＤ番号</t>
  </si>
  <si>
    <t>学年</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</si>
</sst>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0.00_ "/>
    <numFmt numFmtId="181" formatCode="0_);[Red]\(0\)"/>
    <numFmt numFmtId="182" formatCode="[$€-2]\ #,##0.00_);[Red]\([$€-2]\ #,##0.00\)"/>
    <numFmt numFmtId="183" formatCode="[&lt;=999]000;[&lt;=99999]000\-00;000\-0000"/>
  </numFmts>
  <fonts count="41">
    <font>
      <sz val="11"/>
      <name val="ＭＳ Ｐゴシック"/>
      <family val="3"/>
    </font>
    <font>
      <b/>
      <sz val="10"/>
      <color indexed="10"/>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Ｐゴシック"/>
      <family val="3"/>
    </font>
    <font>
      <sz val="10"/>
      <name val="ＭＳ ゴシック"/>
      <family val="3"/>
    </font>
    <font>
      <sz val="9"/>
      <name val="ＭＳ ゴシック"/>
      <family val="3"/>
    </font>
    <font>
      <sz val="11"/>
      <name val="ＭＳ ゴシック"/>
      <family val="3"/>
    </font>
    <font>
      <sz val="12"/>
      <name val="ＭＳ ゴシック"/>
      <family val="3"/>
    </font>
    <font>
      <sz val="14"/>
      <name val="ＭＳ Ｐゴシック"/>
      <family val="3"/>
    </font>
    <font>
      <sz val="9"/>
      <name val="ＭＳ Ｐゴシック"/>
      <family val="3"/>
    </font>
    <font>
      <sz val="2.75"/>
      <name val="ＭＳ Ｐゴシック"/>
      <family val="3"/>
    </font>
    <font>
      <sz val="1"/>
      <name val="ＭＳ Ｐゴシック"/>
      <family val="3"/>
    </font>
    <font>
      <sz val="16"/>
      <name val="ＭＳ Ｐゴシック"/>
      <family val="3"/>
    </font>
    <font>
      <sz val="10"/>
      <color indexed="8"/>
      <name val="ＭＳ ゴシック"/>
      <family val="3"/>
    </font>
    <font>
      <sz val="10"/>
      <color indexed="8"/>
      <name val="Times New Roman"/>
      <family val="1"/>
    </font>
    <font>
      <sz val="11"/>
      <color indexed="10"/>
      <name val="ＭＳ Ｐゴシック"/>
      <family val="3"/>
    </font>
    <font>
      <sz val="10"/>
      <color indexed="10"/>
      <name val="ＭＳ Ｐゴシック"/>
      <family val="3"/>
    </font>
    <font>
      <sz val="9"/>
      <color indexed="10"/>
      <name val="ＭＳ ゴシック"/>
      <family val="3"/>
    </font>
    <font>
      <sz val="9"/>
      <color indexed="8"/>
      <name val="ＭＳ ゴシック"/>
      <family val="3"/>
    </font>
    <font>
      <sz val="12"/>
      <name val="ＤＦ平成ゴシック体W5"/>
      <family val="0"/>
    </font>
    <font>
      <sz val="15"/>
      <name val="ＭＳ Ｐゴシック"/>
      <family val="3"/>
    </font>
    <font>
      <sz val="10"/>
      <color indexed="11"/>
      <name val="ＭＳ Ｐゴシック"/>
      <family val="3"/>
    </font>
    <font>
      <sz val="9"/>
      <color indexed="11"/>
      <name val="ＭＳ ゴシック"/>
      <family val="3"/>
    </font>
    <font>
      <b/>
      <sz val="22"/>
      <name val="ＭＳ ゴシック"/>
      <family val="3"/>
    </font>
    <font>
      <b/>
      <sz val="9"/>
      <name val="ＭＳ Ｐゴシック"/>
      <family val="3"/>
    </font>
    <font>
      <sz val="20"/>
      <name val="ＭＳ ゴシック"/>
      <family val="3"/>
    </font>
    <font>
      <b/>
      <sz val="16"/>
      <color indexed="8"/>
      <name val="ＭＳ ゴシック"/>
      <family val="3"/>
    </font>
    <font>
      <sz val="20"/>
      <color indexed="12"/>
      <name val="ＭＳ ゴシック"/>
      <family val="3"/>
    </font>
    <font>
      <sz val="20"/>
      <color indexed="10"/>
      <name val="ＭＳ ゴシック"/>
      <family val="3"/>
    </font>
    <font>
      <sz val="6"/>
      <name val="Osaka"/>
      <family val="3"/>
    </font>
    <font>
      <sz val="10"/>
      <color indexed="8"/>
      <name val="ＭＳ Ｐゴシック"/>
      <family val="3"/>
    </font>
    <font>
      <sz val="9"/>
      <name val="Osaka"/>
      <family val="3"/>
    </font>
    <font>
      <sz val="11.25"/>
      <name val="Osaka"/>
      <family val="3"/>
    </font>
    <font>
      <sz val="8"/>
      <name val="ＭＳ Ｐゴシック"/>
      <family val="3"/>
    </font>
    <font>
      <sz val="12"/>
      <color indexed="8"/>
      <name val="ＭＳ ゴシック"/>
      <family val="3"/>
    </font>
    <font>
      <b/>
      <sz val="26"/>
      <color indexed="13"/>
      <name val="HGPｺﾞｼｯｸE"/>
      <family val="3"/>
    </font>
    <font>
      <b/>
      <sz val="18"/>
      <color indexed="8"/>
      <name val="ＭＳ ゴシック"/>
      <family val="3"/>
    </font>
    <font>
      <sz val="11"/>
      <color indexed="8"/>
      <name val="ＭＳ ゴシック"/>
      <family val="3"/>
    </font>
    <font>
      <b/>
      <sz val="8"/>
      <name val="ＭＳ Ｐゴシック"/>
      <family val="2"/>
    </font>
  </fonts>
  <fills count="5">
    <fill>
      <patternFill/>
    </fill>
    <fill>
      <patternFill patternType="gray125"/>
    </fill>
    <fill>
      <patternFill patternType="solid">
        <fgColor indexed="9"/>
        <bgColor indexed="64"/>
      </patternFill>
    </fill>
    <fill>
      <patternFill patternType="solid">
        <fgColor indexed="12"/>
        <bgColor indexed="64"/>
      </patternFill>
    </fill>
    <fill>
      <patternFill patternType="solid">
        <fgColor indexed="13"/>
        <bgColor indexed="64"/>
      </patternFill>
    </fill>
  </fills>
  <borders count="113">
    <border>
      <left/>
      <right/>
      <top/>
      <bottom/>
      <diagonal/>
    </border>
    <border>
      <left style="thin"/>
      <right style="thin"/>
      <top style="thin"/>
      <bottom style="medium"/>
    </border>
    <border>
      <left style="medium"/>
      <right style="thin"/>
      <top style="thin"/>
      <bottom style="medium"/>
    </border>
    <border>
      <left style="thin"/>
      <right style="medium"/>
      <top style="thin"/>
      <bottom style="mediu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medium"/>
    </border>
    <border>
      <left style="thin"/>
      <right style="hair"/>
      <top style="medium"/>
      <bottom style="hair"/>
    </border>
    <border>
      <left style="hair"/>
      <right style="hair"/>
      <top style="medium"/>
      <bottom style="hair"/>
    </border>
    <border>
      <left style="hair"/>
      <right style="medium"/>
      <top style="medium"/>
      <bottom style="hair"/>
    </border>
    <border>
      <left style="thin"/>
      <right style="hair"/>
      <top style="hair"/>
      <bottom style="hair"/>
    </border>
    <border>
      <left style="hair"/>
      <right style="hair"/>
      <top style="hair"/>
      <bottom style="hair"/>
    </border>
    <border>
      <left style="hair"/>
      <right style="medium"/>
      <top style="hair"/>
      <bottom style="hair"/>
    </border>
    <border>
      <left style="hair"/>
      <right style="hair"/>
      <top>
        <color indexed="63"/>
      </top>
      <bottom style="hair"/>
    </border>
    <border>
      <left style="hair"/>
      <right style="medium"/>
      <top>
        <color indexed="63"/>
      </top>
      <bottom style="hair"/>
    </border>
    <border>
      <left style="medium"/>
      <right style="thin"/>
      <top style="medium"/>
      <bottom style="hair"/>
    </border>
    <border>
      <left style="medium"/>
      <right style="thin"/>
      <top style="hair"/>
      <bottom style="hair"/>
    </border>
    <border>
      <left style="thin"/>
      <right style="thin"/>
      <top>
        <color indexed="63"/>
      </top>
      <bottom>
        <color indexed="63"/>
      </bottom>
    </border>
    <border>
      <left style="thin"/>
      <right style="thin"/>
      <top>
        <color indexed="63"/>
      </top>
      <bottom style="medium"/>
    </border>
    <border>
      <left style="thin"/>
      <right>
        <color indexed="63"/>
      </right>
      <top style="hair"/>
      <bottom style="hair"/>
    </border>
    <border>
      <left style="thin"/>
      <right>
        <color indexed="63"/>
      </right>
      <top style="hair"/>
      <bottom style="medium"/>
    </border>
    <border>
      <left>
        <color indexed="63"/>
      </left>
      <right style="medium"/>
      <top>
        <color indexed="63"/>
      </top>
      <bottom style="medium"/>
    </border>
    <border>
      <left style="hair"/>
      <right style="hair"/>
      <top style="hair"/>
      <bottom>
        <color indexed="63"/>
      </bottom>
    </border>
    <border>
      <left style="hair"/>
      <right style="medium"/>
      <top style="hair"/>
      <bottom>
        <color indexed="63"/>
      </bottom>
    </border>
    <border>
      <left>
        <color indexed="63"/>
      </left>
      <right style="thin"/>
      <top style="thin"/>
      <bottom style="thin"/>
    </border>
    <border>
      <left>
        <color indexed="63"/>
      </left>
      <right style="thin"/>
      <top style="thin"/>
      <bottom style="medium"/>
    </border>
    <border>
      <left style="medium"/>
      <right>
        <color indexed="63"/>
      </right>
      <top>
        <color indexed="63"/>
      </top>
      <bottom>
        <color indexed="63"/>
      </bottom>
    </border>
    <border>
      <left style="medium"/>
      <right>
        <color indexed="63"/>
      </right>
      <top>
        <color indexed="63"/>
      </top>
      <bottom style="medium"/>
    </border>
    <border>
      <left style="medium"/>
      <right style="medium"/>
      <top style="hair"/>
      <bottom style="hair"/>
    </border>
    <border>
      <left style="medium"/>
      <right style="medium"/>
      <top style="hair"/>
      <bottom style="medium"/>
    </border>
    <border>
      <left style="thin"/>
      <right>
        <color indexed="63"/>
      </right>
      <top>
        <color indexed="63"/>
      </top>
      <bottom style="hair"/>
    </border>
    <border>
      <left style="medium"/>
      <right style="medium"/>
      <top>
        <color indexed="63"/>
      </top>
      <bottom style="hair"/>
    </border>
    <border>
      <left style="medium"/>
      <right style="hair"/>
      <top>
        <color indexed="63"/>
      </top>
      <bottom style="hair"/>
    </border>
    <border>
      <left style="medium"/>
      <right style="hair"/>
      <top style="hair"/>
      <bottom style="hair"/>
    </border>
    <border>
      <left style="medium"/>
      <right style="hair"/>
      <top style="hair"/>
      <bottom>
        <color indexed="63"/>
      </bottom>
    </border>
    <border>
      <left style="medium"/>
      <right>
        <color indexed="63"/>
      </right>
      <top>
        <color indexed="63"/>
      </top>
      <bottom style="hair"/>
    </border>
    <border>
      <left style="medium"/>
      <right>
        <color indexed="63"/>
      </right>
      <top style="hair"/>
      <bottom style="hair"/>
    </border>
    <border>
      <left style="medium"/>
      <right style="medium"/>
      <top style="hair"/>
      <bottom>
        <color indexed="63"/>
      </bottom>
    </border>
    <border>
      <left style="medium"/>
      <right style="thin"/>
      <top style="hair"/>
      <bottom style="medium"/>
    </border>
    <border>
      <left style="medium"/>
      <right style="medium"/>
      <top style="medium"/>
      <bottom style="hair"/>
    </border>
    <border>
      <left style="thin"/>
      <right style="thin"/>
      <top style="medium"/>
      <bottom style="hair"/>
    </border>
    <border>
      <left style="thin"/>
      <right style="medium"/>
      <top style="medium"/>
      <bottom style="hair"/>
    </border>
    <border>
      <left style="thin"/>
      <right style="thin"/>
      <top style="hair"/>
      <bottom style="hair"/>
    </border>
    <border>
      <left style="thin"/>
      <right style="medium"/>
      <top style="hair"/>
      <bottom style="hair"/>
    </border>
    <border>
      <left>
        <color indexed="63"/>
      </left>
      <right style="thin"/>
      <top style="hair"/>
      <bottom style="hair"/>
    </border>
    <border>
      <left style="hair"/>
      <right style="medium"/>
      <top>
        <color indexed="63"/>
      </top>
      <bottom>
        <color indexed="63"/>
      </bottom>
    </border>
    <border>
      <left style="thin"/>
      <right style="thin"/>
      <top style="hair"/>
      <bottom style="medium"/>
    </border>
    <border>
      <left style="thin"/>
      <right style="medium"/>
      <top style="hair"/>
      <bottom style="medium"/>
    </border>
    <border>
      <left>
        <color indexed="63"/>
      </left>
      <right style="thin"/>
      <top style="hair"/>
      <bottom style="medium"/>
    </border>
    <border>
      <left>
        <color indexed="63"/>
      </left>
      <right style="thin"/>
      <top style="medium"/>
      <bottom style="hair"/>
    </border>
    <border>
      <left style="medium"/>
      <right>
        <color indexed="63"/>
      </right>
      <top style="medium"/>
      <bottom style="hair"/>
    </border>
    <border>
      <left style="thin"/>
      <right style="thin"/>
      <top>
        <color indexed="63"/>
      </top>
      <bottom style="hair"/>
    </border>
    <border>
      <left style="thin"/>
      <right style="medium"/>
      <top>
        <color indexed="63"/>
      </top>
      <bottom style="hair"/>
    </border>
    <border>
      <left style="medium"/>
      <right style="thin"/>
      <top>
        <color indexed="63"/>
      </top>
      <bottom style="hair"/>
    </border>
    <border>
      <left>
        <color indexed="63"/>
      </left>
      <right style="thin"/>
      <top>
        <color indexed="63"/>
      </top>
      <bottom style="hair"/>
    </border>
    <border>
      <left>
        <color indexed="63"/>
      </left>
      <right>
        <color indexed="63"/>
      </right>
      <top style="medium"/>
      <bottom>
        <color indexed="63"/>
      </bottom>
    </border>
    <border>
      <left style="thin"/>
      <right>
        <color indexed="63"/>
      </right>
      <top style="medium"/>
      <bottom style="hair"/>
    </border>
    <border>
      <left style="medium"/>
      <right>
        <color indexed="63"/>
      </right>
      <top style="hair"/>
      <bottom style="medium"/>
    </border>
    <border>
      <left style="hair"/>
      <right style="hair"/>
      <top style="hair"/>
      <bottom style="medium"/>
    </border>
    <border>
      <left style="hair"/>
      <right style="medium"/>
      <top style="hair"/>
      <bottom style="medium"/>
    </border>
    <border>
      <left style="medium"/>
      <right style="hair"/>
      <top style="medium"/>
      <bottom style="hair"/>
    </border>
    <border>
      <left style="hair"/>
      <right style="hair"/>
      <top>
        <color indexed="63"/>
      </top>
      <bottom style="medium"/>
    </border>
    <border>
      <left style="medium"/>
      <right style="hair"/>
      <top style="hair"/>
      <bottom style="medium"/>
    </border>
    <border>
      <left>
        <color indexed="63"/>
      </left>
      <right style="medium"/>
      <top style="medium"/>
      <bottom>
        <color indexed="63"/>
      </bottom>
    </border>
    <border>
      <left>
        <color indexed="63"/>
      </left>
      <right style="thin"/>
      <top>
        <color indexed="63"/>
      </top>
      <bottom style="thin"/>
    </border>
    <border>
      <left style="medium"/>
      <right style="medium"/>
      <top style="medium"/>
      <bottom style="medium"/>
    </border>
    <border>
      <left style="hair"/>
      <right style="medium"/>
      <top>
        <color indexed="63"/>
      </top>
      <bottom style="medium"/>
    </border>
    <border>
      <left style="medium"/>
      <right style="hair"/>
      <top>
        <color indexed="63"/>
      </top>
      <bottom style="medium"/>
    </border>
    <border>
      <left>
        <color indexed="63"/>
      </left>
      <right style="hair"/>
      <top style="medium"/>
      <bottom style="hair"/>
    </border>
    <border>
      <left>
        <color indexed="63"/>
      </left>
      <right style="hair"/>
      <top style="hair"/>
      <bottom style="hair"/>
    </border>
    <border>
      <left>
        <color indexed="63"/>
      </left>
      <right style="hair"/>
      <top style="hair"/>
      <bottom>
        <color indexed="63"/>
      </bottom>
    </border>
    <border>
      <left>
        <color indexed="63"/>
      </left>
      <right style="hair"/>
      <top style="hair"/>
      <bottom style="medium"/>
    </border>
    <border>
      <left>
        <color indexed="63"/>
      </left>
      <right style="hair"/>
      <top>
        <color indexed="63"/>
      </top>
      <bottom style="hair"/>
    </border>
    <border>
      <left>
        <color indexed="63"/>
      </left>
      <right style="hair"/>
      <top>
        <color indexed="63"/>
      </top>
      <bottom style="medium"/>
    </border>
    <border>
      <left>
        <color indexed="63"/>
      </left>
      <right style="medium"/>
      <top style="hair"/>
      <bottom style="hair"/>
    </border>
    <border>
      <left>
        <color indexed="63"/>
      </left>
      <right style="medium"/>
      <top style="hair"/>
      <bottom style="medium"/>
    </border>
    <border>
      <left style="hair"/>
      <right style="medium"/>
      <top style="medium"/>
      <bottom>
        <color indexed="63"/>
      </bottom>
    </border>
    <border>
      <left style="medium"/>
      <right>
        <color indexed="63"/>
      </right>
      <top style="medium"/>
      <bottom>
        <color indexed="63"/>
      </bottom>
    </border>
    <border>
      <left style="thin"/>
      <right style="hair"/>
      <top style="hair"/>
      <bottom style="medium"/>
    </border>
    <border>
      <left>
        <color indexed="63"/>
      </left>
      <right>
        <color indexed="63"/>
      </right>
      <top style="hair"/>
      <bottom style="hair"/>
    </border>
    <border>
      <left style="medium"/>
      <right>
        <color indexed="63"/>
      </right>
      <top style="hair"/>
      <bottom>
        <color indexed="63"/>
      </bottom>
    </border>
    <border>
      <left>
        <color indexed="63"/>
      </left>
      <right>
        <color indexed="63"/>
      </right>
      <top style="hair"/>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color indexed="63"/>
      </top>
      <bottom style="mediu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color indexed="63"/>
      </left>
      <right style="thin"/>
      <top>
        <color indexed="63"/>
      </top>
      <bottom style="medium"/>
    </border>
    <border>
      <left>
        <color indexed="63"/>
      </left>
      <right style="medium"/>
      <top>
        <color indexed="63"/>
      </top>
      <bottom>
        <color indexed="63"/>
      </bottom>
    </border>
    <border>
      <left>
        <color indexed="63"/>
      </left>
      <right>
        <color indexed="63"/>
      </right>
      <top>
        <color indexed="63"/>
      </top>
      <bottom style="hair"/>
    </border>
    <border>
      <left>
        <color indexed="63"/>
      </left>
      <right>
        <color indexed="63"/>
      </right>
      <top style="hair"/>
      <bottom style="medium"/>
    </border>
    <border>
      <left>
        <color indexed="63"/>
      </left>
      <right style="hair"/>
      <top style="thin"/>
      <bottom style="thin"/>
    </border>
    <border>
      <left style="hair"/>
      <right>
        <color indexed="63"/>
      </right>
      <top style="thin"/>
      <bottom style="thin"/>
    </border>
    <border>
      <left>
        <color indexed="63"/>
      </left>
      <right>
        <color indexed="63"/>
      </right>
      <top style="thin"/>
      <bottom style="thin"/>
    </border>
    <border>
      <left>
        <color indexed="63"/>
      </left>
      <right style="medium"/>
      <top style="medium"/>
      <bottom style="hair"/>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color indexed="63"/>
      </bottom>
    </border>
    <border>
      <left style="thin"/>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thin"/>
      <right style="medium"/>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cellStyleXfs>
  <cellXfs count="282">
    <xf numFmtId="0" fontId="0" fillId="0" borderId="0" xfId="0" applyAlignment="1">
      <alignment/>
    </xf>
    <xf numFmtId="0" fontId="5" fillId="0" borderId="0" xfId="0" applyFont="1" applyAlignment="1">
      <alignment/>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0" xfId="0" applyFont="1" applyAlignment="1">
      <alignment/>
    </xf>
    <xf numFmtId="0" fontId="7" fillId="0" borderId="0" xfId="0" applyFont="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Fill="1" applyBorder="1" applyAlignment="1">
      <alignment horizontal="center" vertical="center"/>
    </xf>
    <xf numFmtId="0" fontId="7" fillId="0" borderId="8" xfId="0" applyFont="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8" fillId="0" borderId="0" xfId="0" applyFont="1" applyAlignment="1">
      <alignment/>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5" fillId="0" borderId="0" xfId="0" applyFont="1" applyAlignment="1">
      <alignment vertical="top" textRotation="255"/>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5" fillId="0" borderId="0" xfId="0" applyFont="1" applyAlignment="1">
      <alignment horizontal="center"/>
    </xf>
    <xf numFmtId="0" fontId="5" fillId="0" borderId="10"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7" fillId="0" borderId="21"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1" fillId="0" borderId="23" xfId="21" applyFont="1" applyBorder="1" applyAlignment="1">
      <alignment vertical="center"/>
      <protection/>
    </xf>
    <xf numFmtId="0" fontId="5" fillId="2" borderId="15" xfId="0" applyFont="1" applyFill="1" applyBorder="1" applyAlignment="1">
      <alignment horizontal="center"/>
    </xf>
    <xf numFmtId="0" fontId="5" fillId="2" borderId="16" xfId="0" applyFont="1" applyFill="1" applyBorder="1" applyAlignment="1">
      <alignment horizontal="center"/>
    </xf>
    <xf numFmtId="0" fontId="5" fillId="0" borderId="25" xfId="0" applyFont="1" applyBorder="1" applyAlignment="1">
      <alignment horizont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vertical="center"/>
    </xf>
    <xf numFmtId="0" fontId="7" fillId="0" borderId="31" xfId="0" applyFont="1" applyBorder="1" applyAlignment="1">
      <alignment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left" vertical="center"/>
    </xf>
    <xf numFmtId="0" fontId="7" fillId="0" borderId="35" xfId="0" applyFont="1" applyBorder="1" applyAlignment="1">
      <alignment horizontal="center" vertical="center"/>
    </xf>
    <xf numFmtId="0" fontId="0" fillId="3" borderId="0" xfId="0" applyFill="1" applyAlignment="1">
      <alignment/>
    </xf>
    <xf numFmtId="0" fontId="14" fillId="3" borderId="0" xfId="0" applyFont="1" applyFill="1" applyAlignment="1">
      <alignment/>
    </xf>
    <xf numFmtId="0" fontId="5" fillId="0" borderId="0" xfId="0" applyFont="1" applyFill="1" applyBorder="1" applyAlignment="1">
      <alignment/>
    </xf>
    <xf numFmtId="0" fontId="5" fillId="0" borderId="36" xfId="0" applyFont="1" applyFill="1" applyBorder="1" applyAlignment="1">
      <alignment/>
    </xf>
    <xf numFmtId="0" fontId="5" fillId="0" borderId="37" xfId="0" applyFont="1" applyFill="1" applyBorder="1" applyAlignment="1">
      <alignment/>
    </xf>
    <xf numFmtId="0" fontId="5" fillId="0" borderId="38" xfId="0" applyFont="1" applyFill="1" applyBorder="1" applyAlignment="1">
      <alignment/>
    </xf>
    <xf numFmtId="0" fontId="7" fillId="0" borderId="0" xfId="0" applyFont="1" applyBorder="1" applyAlignment="1">
      <alignment/>
    </xf>
    <xf numFmtId="0" fontId="5" fillId="0" borderId="39" xfId="0" applyFont="1" applyFill="1" applyBorder="1" applyAlignment="1">
      <alignment horizontal="justify" vertical="center"/>
    </xf>
    <xf numFmtId="0" fontId="5" fillId="0" borderId="40" xfId="0" applyFont="1" applyFill="1" applyBorder="1" applyAlignment="1">
      <alignment horizontal="justify" vertical="center"/>
    </xf>
    <xf numFmtId="0" fontId="7" fillId="0" borderId="41" xfId="0" applyFont="1" applyBorder="1" applyAlignment="1">
      <alignment horizontal="center" vertical="center"/>
    </xf>
    <xf numFmtId="0" fontId="5" fillId="0" borderId="20" xfId="0" applyFont="1" applyFill="1" applyBorder="1" applyAlignment="1">
      <alignment horizontal="justify" vertical="center"/>
    </xf>
    <xf numFmtId="0" fontId="5" fillId="0" borderId="42" xfId="0" applyFont="1" applyFill="1" applyBorder="1" applyAlignment="1">
      <alignment horizontal="justify" vertical="center"/>
    </xf>
    <xf numFmtId="0" fontId="7" fillId="0" borderId="43" xfId="0" applyFont="1" applyBorder="1" applyAlignment="1">
      <alignment horizontal="center" vertical="center"/>
    </xf>
    <xf numFmtId="0" fontId="20" fillId="0" borderId="44" xfId="0" applyFont="1" applyBorder="1" applyAlignment="1">
      <alignment horizontal="center" vertical="center"/>
    </xf>
    <xf numFmtId="0" fontId="20" fillId="4" borderId="45" xfId="0" applyFont="1" applyFill="1" applyBorder="1" applyAlignment="1">
      <alignment horizontal="center" vertical="center"/>
    </xf>
    <xf numFmtId="0" fontId="20" fillId="4" borderId="44" xfId="0" applyFont="1" applyFill="1" applyBorder="1" applyAlignment="1">
      <alignment horizontal="center" vertical="center"/>
    </xf>
    <xf numFmtId="0" fontId="20" fillId="4" borderId="19" xfId="0" applyFont="1" applyFill="1" applyBorder="1" applyAlignment="1">
      <alignment horizontal="center" vertical="center"/>
    </xf>
    <xf numFmtId="0" fontId="20" fillId="0" borderId="40" xfId="0" applyFont="1" applyBorder="1" applyAlignment="1">
      <alignment horizontal="center" vertical="center"/>
    </xf>
    <xf numFmtId="0" fontId="20" fillId="0" borderId="46" xfId="0" applyFont="1" applyBorder="1" applyAlignment="1">
      <alignment horizontal="center" vertical="center"/>
    </xf>
    <xf numFmtId="0" fontId="20" fillId="4" borderId="47" xfId="0" applyFont="1" applyFill="1" applyBorder="1" applyAlignment="1">
      <alignment horizontal="center" vertical="center"/>
    </xf>
    <xf numFmtId="0" fontId="20" fillId="4" borderId="46" xfId="0" applyFont="1" applyFill="1" applyBorder="1" applyAlignment="1">
      <alignment horizontal="center" vertical="center"/>
    </xf>
    <xf numFmtId="0" fontId="20" fillId="4" borderId="20" xfId="0" applyFont="1" applyFill="1" applyBorder="1" applyAlignment="1">
      <alignment horizontal="center" vertical="center"/>
    </xf>
    <xf numFmtId="0" fontId="20" fillId="0" borderId="20" xfId="0" applyFont="1" applyBorder="1" applyAlignment="1">
      <alignment horizontal="center" vertical="center"/>
    </xf>
    <xf numFmtId="0" fontId="20" fillId="0" borderId="47" xfId="0" applyFont="1" applyBorder="1" applyAlignment="1">
      <alignment horizontal="center" vertical="center"/>
    </xf>
    <xf numFmtId="0" fontId="20" fillId="4" borderId="23" xfId="0" applyFont="1" applyFill="1" applyBorder="1" applyAlignment="1">
      <alignment horizontal="center" vertical="center"/>
    </xf>
    <xf numFmtId="0" fontId="20" fillId="4" borderId="40" xfId="0" applyFont="1" applyFill="1" applyBorder="1" applyAlignment="1">
      <alignment horizontal="center" vertical="center"/>
    </xf>
    <xf numFmtId="0" fontId="20" fillId="0" borderId="23" xfId="0" applyFont="1" applyBorder="1" applyAlignment="1">
      <alignment horizontal="center" vertical="center"/>
    </xf>
    <xf numFmtId="0" fontId="20" fillId="4" borderId="48" xfId="0" applyFont="1" applyFill="1" applyBorder="1" applyAlignment="1">
      <alignment horizontal="center" vertical="center"/>
    </xf>
    <xf numFmtId="0" fontId="20" fillId="0" borderId="48"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5" fillId="0" borderId="0" xfId="0" applyFont="1" applyBorder="1" applyAlignment="1">
      <alignment/>
    </xf>
    <xf numFmtId="0" fontId="7" fillId="0" borderId="10" xfId="0" applyFont="1" applyBorder="1" applyAlignment="1">
      <alignment/>
    </xf>
    <xf numFmtId="176" fontId="0" fillId="0" borderId="0" xfId="0" applyNumberFormat="1" applyAlignment="1">
      <alignment horizontal="center" vertical="center"/>
    </xf>
    <xf numFmtId="0" fontId="17" fillId="0" borderId="0" xfId="0" applyFont="1" applyAlignment="1">
      <alignment/>
    </xf>
    <xf numFmtId="0" fontId="0" fillId="0" borderId="0" xfId="0" applyBorder="1" applyAlignment="1">
      <alignment/>
    </xf>
    <xf numFmtId="0" fontId="0" fillId="0" borderId="0" xfId="0" applyBorder="1" applyAlignment="1">
      <alignment horizontal="center"/>
    </xf>
    <xf numFmtId="181" fontId="0" fillId="0" borderId="0" xfId="0" applyNumberFormat="1" applyAlignment="1">
      <alignment horizontal="center" vertical="center"/>
    </xf>
    <xf numFmtId="181" fontId="8" fillId="0" borderId="0" xfId="0" applyNumberFormat="1" applyFont="1" applyBorder="1" applyAlignment="1">
      <alignment horizontal="center" vertical="center"/>
    </xf>
    <xf numFmtId="0" fontId="19" fillId="0" borderId="0" xfId="0" applyFont="1" applyAlignment="1">
      <alignment/>
    </xf>
    <xf numFmtId="0" fontId="18" fillId="0" borderId="37" xfId="0" applyFont="1" applyFill="1" applyBorder="1" applyAlignment="1">
      <alignment/>
    </xf>
    <xf numFmtId="0" fontId="7" fillId="0" borderId="49" xfId="0" applyFont="1" applyBorder="1" applyAlignment="1">
      <alignment/>
    </xf>
    <xf numFmtId="0" fontId="20" fillId="0" borderId="42" xfId="0" applyFont="1" applyBorder="1" applyAlignment="1">
      <alignment horizontal="center" vertical="center"/>
    </xf>
    <xf numFmtId="0" fontId="20" fillId="0" borderId="50" xfId="0" applyFont="1" applyBorder="1" applyAlignment="1">
      <alignment horizontal="center" vertical="center"/>
    </xf>
    <xf numFmtId="0" fontId="20" fillId="4" borderId="50" xfId="0" applyFont="1" applyFill="1" applyBorder="1" applyAlignment="1">
      <alignment horizontal="center" vertical="center"/>
    </xf>
    <xf numFmtId="0" fontId="20" fillId="4" borderId="51" xfId="0" applyFont="1" applyFill="1" applyBorder="1" applyAlignment="1">
      <alignment horizontal="center" vertical="center"/>
    </xf>
    <xf numFmtId="0" fontId="20" fillId="4" borderId="52" xfId="0" applyFont="1" applyFill="1" applyBorder="1" applyAlignment="1">
      <alignment horizontal="center" vertical="center"/>
    </xf>
    <xf numFmtId="0" fontId="20" fillId="0" borderId="51" xfId="0" applyFont="1" applyBorder="1" applyAlignment="1">
      <alignment horizontal="center" vertical="center"/>
    </xf>
    <xf numFmtId="0" fontId="7" fillId="0" borderId="0" xfId="0" applyFont="1" applyAlignment="1">
      <alignment vertical="center" textRotation="255" shrinkToFit="1"/>
    </xf>
    <xf numFmtId="0" fontId="20" fillId="4" borderId="42" xfId="0" applyFont="1" applyFill="1" applyBorder="1" applyAlignment="1">
      <alignment horizontal="center" vertical="center"/>
    </xf>
    <xf numFmtId="0" fontId="20" fillId="4" borderId="53" xfId="0" applyFont="1" applyFill="1" applyBorder="1" applyAlignment="1">
      <alignment horizontal="center" vertical="center"/>
    </xf>
    <xf numFmtId="0" fontId="20" fillId="0" borderId="45" xfId="0" applyFont="1" applyBorder="1" applyAlignment="1">
      <alignment horizontal="center" vertical="center"/>
    </xf>
    <xf numFmtId="0" fontId="20" fillId="4" borderId="54" xfId="0" applyFont="1" applyFill="1" applyBorder="1" applyAlignment="1">
      <alignment horizontal="center" vertical="center"/>
    </xf>
    <xf numFmtId="0" fontId="20" fillId="0" borderId="19" xfId="0" applyFont="1" applyBorder="1" applyAlignment="1">
      <alignment horizontal="center" vertical="center"/>
    </xf>
    <xf numFmtId="0" fontId="10" fillId="0" borderId="0" xfId="0" applyFont="1" applyBorder="1" applyAlignment="1">
      <alignment vertical="top"/>
    </xf>
    <xf numFmtId="49" fontId="20" fillId="4" borderId="20" xfId="0" applyNumberFormat="1" applyFont="1" applyFill="1" applyBorder="1" applyAlignment="1">
      <alignment horizontal="center" vertical="center"/>
    </xf>
    <xf numFmtId="0" fontId="20" fillId="0" borderId="55" xfId="0" applyFont="1" applyBorder="1" applyAlignment="1">
      <alignment horizontal="center" vertical="center"/>
    </xf>
    <xf numFmtId="0" fontId="20" fillId="4" borderId="56" xfId="0" applyFont="1" applyFill="1" applyBorder="1" applyAlignment="1">
      <alignment horizontal="center" vertical="center"/>
    </xf>
    <xf numFmtId="0" fontId="20" fillId="4" borderId="55" xfId="0" applyFont="1" applyFill="1" applyBorder="1" applyAlignment="1">
      <alignment horizontal="center" vertical="center"/>
    </xf>
    <xf numFmtId="0" fontId="20" fillId="4" borderId="57" xfId="0" applyFont="1" applyFill="1" applyBorder="1" applyAlignment="1">
      <alignment horizontal="center" vertical="center"/>
    </xf>
    <xf numFmtId="0" fontId="20" fillId="0" borderId="57" xfId="0" applyFont="1" applyBorder="1" applyAlignment="1">
      <alignment horizontal="center" vertical="center"/>
    </xf>
    <xf numFmtId="0" fontId="20" fillId="0" borderId="56" xfId="0" applyFont="1" applyBorder="1" applyAlignment="1">
      <alignment horizontal="center" vertical="center"/>
    </xf>
    <xf numFmtId="0" fontId="20" fillId="4" borderId="58" xfId="0" applyFont="1" applyFill="1" applyBorder="1" applyAlignment="1">
      <alignment horizontal="center" vertical="center"/>
    </xf>
    <xf numFmtId="0" fontId="7" fillId="0" borderId="59" xfId="0" applyFont="1" applyBorder="1" applyAlignment="1">
      <alignment/>
    </xf>
    <xf numFmtId="0" fontId="7" fillId="0" borderId="2" xfId="0" applyFont="1" applyFill="1" applyBorder="1" applyAlignment="1">
      <alignment horizontal="center" vertical="center"/>
    </xf>
    <xf numFmtId="0" fontId="5" fillId="0" borderId="54" xfId="0" applyFont="1" applyFill="1" applyBorder="1" applyAlignment="1">
      <alignment horizontal="justify" vertical="center"/>
    </xf>
    <xf numFmtId="0" fontId="7" fillId="0" borderId="60" xfId="0" applyFont="1" applyBorder="1" applyAlignment="1">
      <alignment horizontal="left" vertical="center"/>
    </xf>
    <xf numFmtId="0" fontId="5" fillId="0" borderId="61" xfId="0" applyFont="1" applyFill="1" applyBorder="1" applyAlignment="1">
      <alignment horizontal="justify" vertical="center"/>
    </xf>
    <xf numFmtId="49" fontId="20" fillId="4" borderId="19" xfId="0" applyNumberFormat="1" applyFont="1" applyFill="1" applyBorder="1" applyAlignment="1">
      <alignment horizontal="center" vertical="center"/>
    </xf>
    <xf numFmtId="0" fontId="6" fillId="2" borderId="62" xfId="0" applyFont="1" applyFill="1" applyBorder="1" applyAlignment="1">
      <alignment horizontal="center" vertical="center"/>
    </xf>
    <xf numFmtId="0" fontId="6" fillId="2" borderId="63" xfId="0" applyFont="1" applyFill="1" applyBorder="1" applyAlignment="1">
      <alignment horizontal="center" vertical="center"/>
    </xf>
    <xf numFmtId="0" fontId="5" fillId="0" borderId="64" xfId="0" applyFont="1" applyFill="1" applyBorder="1" applyAlignment="1">
      <alignment/>
    </xf>
    <xf numFmtId="0" fontId="18" fillId="0" borderId="38" xfId="0" applyFont="1" applyFill="1" applyBorder="1" applyAlignment="1">
      <alignment/>
    </xf>
    <xf numFmtId="0" fontId="6" fillId="2" borderId="65" xfId="0" applyFont="1" applyFill="1" applyBorder="1" applyAlignment="1">
      <alignment horizontal="center" vertical="center"/>
    </xf>
    <xf numFmtId="0" fontId="18" fillId="0" borderId="64" xfId="0" applyFont="1" applyFill="1" applyBorder="1" applyAlignment="1">
      <alignment/>
    </xf>
    <xf numFmtId="0" fontId="5" fillId="0" borderId="66" xfId="0" applyFont="1" applyFill="1" applyBorder="1" applyAlignment="1">
      <alignment/>
    </xf>
    <xf numFmtId="0" fontId="24" fillId="0" borderId="37" xfId="0" applyFont="1" applyBorder="1" applyAlignment="1">
      <alignment/>
    </xf>
    <xf numFmtId="0" fontId="23" fillId="0" borderId="36" xfId="0" applyFont="1" applyFill="1" applyBorder="1" applyAlignment="1">
      <alignment/>
    </xf>
    <xf numFmtId="0" fontId="24" fillId="0" borderId="66" xfId="0" applyFont="1" applyBorder="1" applyAlignment="1">
      <alignment/>
    </xf>
    <xf numFmtId="0" fontId="7" fillId="0" borderId="67" xfId="0" applyFont="1" applyBorder="1" applyAlignment="1">
      <alignment/>
    </xf>
    <xf numFmtId="0" fontId="7" fillId="0" borderId="25" xfId="0" applyFont="1" applyBorder="1" applyAlignment="1">
      <alignment/>
    </xf>
    <xf numFmtId="0" fontId="7" fillId="0" borderId="68" xfId="0" applyFont="1" applyBorder="1" applyAlignment="1">
      <alignment horizontal="center" vertical="center"/>
    </xf>
    <xf numFmtId="0" fontId="21" fillId="0" borderId="69" xfId="0" applyFont="1" applyBorder="1" applyAlignment="1">
      <alignment horizontal="distributed" vertical="center" wrapText="1"/>
    </xf>
    <xf numFmtId="0" fontId="7" fillId="0" borderId="0" xfId="0" applyFont="1" applyAlignment="1">
      <alignment vertical="top" wrapText="1"/>
    </xf>
    <xf numFmtId="0" fontId="6" fillId="2" borderId="70" xfId="0" applyFont="1" applyFill="1" applyBorder="1" applyAlignment="1">
      <alignment horizontal="center" vertical="center"/>
    </xf>
    <xf numFmtId="0" fontId="5" fillId="0" borderId="17" xfId="0" applyFont="1" applyFill="1" applyBorder="1" applyAlignment="1">
      <alignment/>
    </xf>
    <xf numFmtId="0" fontId="5" fillId="0" borderId="71" xfId="0" applyFont="1" applyFill="1" applyBorder="1" applyAlignment="1">
      <alignment/>
    </xf>
    <xf numFmtId="0" fontId="5" fillId="0" borderId="31" xfId="0" applyFont="1" applyFill="1" applyBorder="1" applyAlignment="1">
      <alignment horizontal="justify" vertical="center"/>
    </xf>
    <xf numFmtId="0" fontId="5" fillId="0" borderId="72" xfId="0" applyFont="1" applyFill="1" applyBorder="1" applyAlignment="1">
      <alignment/>
    </xf>
    <xf numFmtId="0" fontId="5" fillId="0" borderId="73" xfId="0" applyFont="1" applyFill="1" applyBorder="1" applyAlignment="1">
      <alignment/>
    </xf>
    <xf numFmtId="0" fontId="5" fillId="0" borderId="74" xfId="0" applyFont="1" applyFill="1" applyBorder="1" applyAlignment="1">
      <alignment/>
    </xf>
    <xf numFmtId="0" fontId="5" fillId="0" borderId="75" xfId="0" applyFont="1" applyFill="1" applyBorder="1" applyAlignment="1">
      <alignment/>
    </xf>
    <xf numFmtId="0" fontId="5" fillId="0" borderId="76" xfId="0" applyFont="1" applyFill="1" applyBorder="1" applyAlignment="1">
      <alignment/>
    </xf>
    <xf numFmtId="0" fontId="5" fillId="0" borderId="77" xfId="0" applyFont="1" applyFill="1" applyBorder="1" applyAlignment="1">
      <alignment/>
    </xf>
    <xf numFmtId="0" fontId="6" fillId="2" borderId="78" xfId="0" applyFont="1" applyFill="1" applyBorder="1" applyAlignment="1">
      <alignment horizontal="center" vertical="center"/>
    </xf>
    <xf numFmtId="0" fontId="6" fillId="2" borderId="79" xfId="0" applyFont="1" applyFill="1" applyBorder="1" applyAlignment="1">
      <alignment horizontal="center" vertical="center"/>
    </xf>
    <xf numFmtId="0" fontId="6" fillId="2" borderId="25" xfId="0" applyFont="1" applyFill="1" applyBorder="1" applyAlignment="1">
      <alignment horizontal="center" vertical="center"/>
    </xf>
    <xf numFmtId="0" fontId="7" fillId="0" borderId="80" xfId="0" applyFont="1" applyBorder="1" applyAlignment="1">
      <alignment/>
    </xf>
    <xf numFmtId="0" fontId="7" fillId="0" borderId="70" xfId="0" applyFont="1" applyBorder="1" applyAlignment="1">
      <alignment/>
    </xf>
    <xf numFmtId="0" fontId="5" fillId="0" borderId="81" xfId="0" applyFont="1" applyFill="1" applyBorder="1" applyAlignment="1">
      <alignment/>
    </xf>
    <xf numFmtId="0" fontId="5" fillId="0" borderId="30" xfId="0" applyFont="1" applyFill="1" applyBorder="1" applyAlignment="1">
      <alignment/>
    </xf>
    <xf numFmtId="0" fontId="5" fillId="0" borderId="31" xfId="0" applyFont="1" applyFill="1" applyBorder="1" applyAlignment="1">
      <alignment/>
    </xf>
    <xf numFmtId="0" fontId="19" fillId="0" borderId="59" xfId="0" applyFont="1" applyBorder="1" applyAlignment="1">
      <alignment/>
    </xf>
    <xf numFmtId="0" fontId="5" fillId="0" borderId="81" xfId="0" applyFont="1" applyBorder="1" applyAlignment="1">
      <alignment/>
    </xf>
    <xf numFmtId="0" fontId="5" fillId="0" borderId="59" xfId="0" applyFont="1" applyBorder="1" applyAlignment="1">
      <alignment/>
    </xf>
    <xf numFmtId="0" fontId="5" fillId="0" borderId="30" xfId="0" applyFont="1" applyBorder="1" applyAlignment="1">
      <alignment/>
    </xf>
    <xf numFmtId="0" fontId="5" fillId="0" borderId="31" xfId="0" applyFont="1" applyBorder="1" applyAlignment="1">
      <alignment vertical="top" textRotation="255"/>
    </xf>
    <xf numFmtId="0" fontId="7" fillId="0" borderId="10" xfId="0" applyFont="1" applyBorder="1" applyAlignment="1">
      <alignment vertical="center" textRotation="255" shrinkToFit="1"/>
    </xf>
    <xf numFmtId="0" fontId="5" fillId="0" borderId="42" xfId="0" applyFont="1" applyBorder="1" applyAlignment="1">
      <alignment horizontal="center" vertical="top" textRotation="255"/>
    </xf>
    <xf numFmtId="0" fontId="5" fillId="0" borderId="82" xfId="0" applyFont="1" applyBorder="1" applyAlignment="1">
      <alignment horizontal="center" vertical="top" textRotation="255"/>
    </xf>
    <xf numFmtId="0" fontId="5" fillId="0" borderId="62" xfId="0" applyFont="1" applyBorder="1" applyAlignment="1">
      <alignment horizontal="center" vertical="top" textRotation="255"/>
    </xf>
    <xf numFmtId="0" fontId="5" fillId="0" borderId="63" xfId="0" applyFont="1" applyBorder="1" applyAlignment="1">
      <alignment horizontal="center" vertical="top" textRotation="255"/>
    </xf>
    <xf numFmtId="0" fontId="7" fillId="0" borderId="17" xfId="0" applyFont="1" applyBorder="1" applyAlignment="1">
      <alignment/>
    </xf>
    <xf numFmtId="0" fontId="19" fillId="0" borderId="17" xfId="0" applyFont="1" applyBorder="1" applyAlignment="1">
      <alignment/>
    </xf>
    <xf numFmtId="0" fontId="7" fillId="0" borderId="18" xfId="0" applyFont="1" applyBorder="1" applyAlignment="1">
      <alignment/>
    </xf>
    <xf numFmtId="0" fontId="7" fillId="0" borderId="15" xfId="0" applyFont="1" applyBorder="1" applyAlignment="1">
      <alignment/>
    </xf>
    <xf numFmtId="0" fontId="5" fillId="0" borderId="16" xfId="0" applyFont="1" applyFill="1" applyBorder="1" applyAlignment="1">
      <alignment/>
    </xf>
    <xf numFmtId="0" fontId="19" fillId="0" borderId="15" xfId="0" applyFont="1" applyBorder="1" applyAlignment="1">
      <alignment/>
    </xf>
    <xf numFmtId="0" fontId="7" fillId="0" borderId="62" xfId="0" applyFont="1" applyBorder="1" applyAlignment="1">
      <alignment/>
    </xf>
    <xf numFmtId="0" fontId="5" fillId="0" borderId="63" xfId="0" applyFont="1" applyFill="1" applyBorder="1" applyAlignment="1">
      <alignment/>
    </xf>
    <xf numFmtId="0" fontId="7" fillId="0" borderId="25" xfId="0" applyFont="1" applyBorder="1" applyAlignment="1">
      <alignment horizontal="center" vertical="center" textRotation="255" shrinkToFit="1"/>
    </xf>
    <xf numFmtId="0" fontId="5" fillId="0" borderId="31" xfId="0" applyFont="1" applyBorder="1" applyAlignment="1">
      <alignment/>
    </xf>
    <xf numFmtId="0" fontId="5" fillId="0" borderId="10" xfId="0" applyFont="1" applyBorder="1" applyAlignment="1">
      <alignment/>
    </xf>
    <xf numFmtId="0" fontId="20" fillId="0" borderId="58" xfId="0" applyFont="1" applyBorder="1" applyAlignment="1">
      <alignment horizontal="center" vertical="center"/>
    </xf>
    <xf numFmtId="0" fontId="7" fillId="0" borderId="81" xfId="0" applyFont="1" applyBorder="1" applyAlignment="1">
      <alignment/>
    </xf>
    <xf numFmtId="0" fontId="20" fillId="0" borderId="52" xfId="0" applyFont="1" applyBorder="1" applyAlignment="1">
      <alignment horizontal="center" vertical="center"/>
    </xf>
    <xf numFmtId="0" fontId="5" fillId="0" borderId="18" xfId="0" applyFont="1" applyFill="1" applyBorder="1" applyAlignment="1">
      <alignment/>
    </xf>
    <xf numFmtId="0" fontId="19" fillId="0" borderId="62" xfId="0" applyFont="1" applyBorder="1" applyAlignment="1">
      <alignment/>
    </xf>
    <xf numFmtId="0" fontId="7" fillId="0" borderId="64" xfId="0" applyFont="1" applyBorder="1" applyAlignment="1">
      <alignment/>
    </xf>
    <xf numFmtId="0" fontId="5" fillId="0" borderId="12" xfId="0" applyFont="1" applyFill="1" applyBorder="1" applyAlignment="1">
      <alignment/>
    </xf>
    <xf numFmtId="0" fontId="5" fillId="0" borderId="13" xfId="0" applyFont="1" applyFill="1" applyBorder="1" applyAlignment="1">
      <alignment/>
    </xf>
    <xf numFmtId="0" fontId="7" fillId="0" borderId="37" xfId="0" applyFont="1" applyBorder="1" applyAlignment="1">
      <alignment/>
    </xf>
    <xf numFmtId="0" fontId="5" fillId="0" borderId="15" xfId="0" applyFont="1" applyFill="1" applyBorder="1" applyAlignment="1">
      <alignment/>
    </xf>
    <xf numFmtId="0" fontId="5" fillId="0" borderId="62" xfId="0" applyFont="1" applyFill="1" applyBorder="1" applyAlignment="1">
      <alignment/>
    </xf>
    <xf numFmtId="0" fontId="7" fillId="0" borderId="36" xfId="0" applyFont="1" applyBorder="1" applyAlignment="1">
      <alignment/>
    </xf>
    <xf numFmtId="0" fontId="7" fillId="0" borderId="66" xfId="0" applyFont="1" applyBorder="1" applyAlignment="1">
      <alignment/>
    </xf>
    <xf numFmtId="0" fontId="7" fillId="0" borderId="31" xfId="0" applyFont="1" applyBorder="1" applyAlignment="1">
      <alignment horizontal="center" vertical="center" textRotation="255" shrinkToFit="1"/>
    </xf>
    <xf numFmtId="0" fontId="11" fillId="0" borderId="40" xfId="0" applyFont="1" applyFill="1" applyBorder="1" applyAlignment="1">
      <alignment horizontal="justify" vertical="center"/>
    </xf>
    <xf numFmtId="0" fontId="5" fillId="0" borderId="40" xfId="0" applyFont="1" applyFill="1" applyBorder="1" applyAlignment="1">
      <alignment/>
    </xf>
    <xf numFmtId="0" fontId="7" fillId="0" borderId="83" xfId="0" applyFont="1" applyBorder="1" applyAlignment="1">
      <alignment/>
    </xf>
    <xf numFmtId="0" fontId="7" fillId="0" borderId="16" xfId="0" applyFont="1" applyBorder="1" applyAlignment="1">
      <alignment/>
    </xf>
    <xf numFmtId="0" fontId="19" fillId="0" borderId="83" xfId="0" applyFont="1" applyBorder="1" applyAlignment="1">
      <alignment/>
    </xf>
    <xf numFmtId="0" fontId="5" fillId="0" borderId="84" xfId="0" applyFont="1" applyFill="1" applyBorder="1" applyAlignment="1">
      <alignment/>
    </xf>
    <xf numFmtId="0" fontId="7" fillId="0" borderId="85" xfId="0" applyFont="1" applyBorder="1" applyAlignment="1">
      <alignment/>
    </xf>
    <xf numFmtId="0" fontId="7" fillId="0" borderId="27" xfId="0" applyFont="1" applyBorder="1" applyAlignment="1">
      <alignment/>
    </xf>
    <xf numFmtId="0" fontId="11" fillId="0" borderId="54" xfId="0" applyFont="1" applyFill="1" applyBorder="1" applyAlignment="1">
      <alignment horizontal="justify" vertical="center"/>
    </xf>
    <xf numFmtId="0" fontId="11" fillId="0" borderId="40" xfId="0" applyFont="1" applyFill="1" applyBorder="1" applyAlignment="1">
      <alignment horizontal="left" vertical="center" wrapText="1"/>
    </xf>
    <xf numFmtId="0" fontId="11" fillId="0" borderId="20" xfId="0" applyFont="1" applyFill="1" applyBorder="1" applyAlignment="1">
      <alignment horizontal="justify" vertical="center"/>
    </xf>
    <xf numFmtId="0" fontId="11" fillId="0" borderId="86" xfId="21" applyFont="1" applyBorder="1" applyAlignment="1" applyProtection="1">
      <alignment horizontal="center" vertical="top" textRotation="255"/>
      <protection/>
    </xf>
    <xf numFmtId="0" fontId="11" fillId="0" borderId="87" xfId="21" applyFont="1" applyBorder="1" applyAlignment="1" applyProtection="1">
      <alignment horizontal="center" vertical="top" textRotation="255"/>
      <protection/>
    </xf>
    <xf numFmtId="0" fontId="11" fillId="0" borderId="88" xfId="21" applyFont="1" applyBorder="1" applyAlignment="1" applyProtection="1">
      <alignment horizontal="center" vertical="top" textRotation="255"/>
      <protection/>
    </xf>
    <xf numFmtId="0" fontId="5" fillId="0" borderId="37" xfId="0" applyFont="1" applyFill="1" applyBorder="1" applyAlignment="1">
      <alignment vertical="center"/>
    </xf>
    <xf numFmtId="0" fontId="7" fillId="0" borderId="15" xfId="0" applyFont="1" applyBorder="1" applyAlignment="1">
      <alignment vertical="center"/>
    </xf>
    <xf numFmtId="0" fontId="5" fillId="0" borderId="16" xfId="0" applyFont="1" applyFill="1" applyBorder="1" applyAlignment="1">
      <alignment vertical="center"/>
    </xf>
    <xf numFmtId="0" fontId="7" fillId="0" borderId="30" xfId="0" applyFont="1" applyBorder="1" applyAlignment="1">
      <alignment/>
    </xf>
    <xf numFmtId="0" fontId="7" fillId="0" borderId="31" xfId="0" applyFont="1" applyBorder="1" applyAlignment="1">
      <alignment/>
    </xf>
    <xf numFmtId="0" fontId="11" fillId="0" borderId="86" xfId="22" applyFont="1" applyBorder="1" applyAlignment="1" applyProtection="1">
      <alignment horizontal="center" vertical="top" textRotation="255"/>
      <protection/>
    </xf>
    <xf numFmtId="0" fontId="11" fillId="0" borderId="87" xfId="22" applyFont="1" applyBorder="1" applyAlignment="1" applyProtection="1">
      <alignment horizontal="center" vertical="top" textRotation="255"/>
      <protection/>
    </xf>
    <xf numFmtId="0" fontId="11" fillId="0" borderId="88" xfId="22" applyFont="1" applyBorder="1" applyAlignment="1" applyProtection="1">
      <alignment horizontal="center" vertical="top" textRotation="255"/>
      <protection/>
    </xf>
    <xf numFmtId="0" fontId="19" fillId="0" borderId="10" xfId="0" applyFont="1" applyBorder="1" applyAlignment="1">
      <alignment/>
    </xf>
    <xf numFmtId="0" fontId="5" fillId="0" borderId="65" xfId="0" applyFont="1" applyFill="1" applyBorder="1" applyAlignment="1">
      <alignment/>
    </xf>
    <xf numFmtId="0" fontId="5" fillId="0" borderId="70" xfId="0" applyFont="1" applyFill="1" applyBorder="1" applyAlignment="1">
      <alignment/>
    </xf>
    <xf numFmtId="0" fontId="7" fillId="0" borderId="89" xfId="0" applyFont="1" applyBorder="1" applyAlignment="1">
      <alignment horizontal="left" vertical="center"/>
    </xf>
    <xf numFmtId="0" fontId="7" fillId="0" borderId="90" xfId="0" applyFont="1" applyBorder="1" applyAlignment="1">
      <alignment horizontal="center" vertical="center"/>
    </xf>
    <xf numFmtId="0" fontId="20" fillId="4" borderId="91" xfId="0" applyFont="1" applyFill="1" applyBorder="1" applyAlignment="1">
      <alignment horizontal="center" vertical="center"/>
    </xf>
    <xf numFmtId="0" fontId="20" fillId="4" borderId="22" xfId="0" applyFont="1" applyFill="1" applyBorder="1" applyAlignment="1">
      <alignment horizontal="center" vertical="center"/>
    </xf>
    <xf numFmtId="0" fontId="20" fillId="0" borderId="22" xfId="0" applyFont="1" applyBorder="1" applyAlignment="1">
      <alignment horizontal="center" vertical="center"/>
    </xf>
    <xf numFmtId="0" fontId="20" fillId="0" borderId="92" xfId="0" applyFont="1" applyBorder="1" applyAlignment="1">
      <alignment horizontal="center" vertical="center"/>
    </xf>
    <xf numFmtId="0" fontId="20" fillId="0" borderId="93" xfId="0" applyFont="1" applyBorder="1" applyAlignment="1">
      <alignment horizontal="center" vertical="center"/>
    </xf>
    <xf numFmtId="0" fontId="20" fillId="4" borderId="92" xfId="0" applyFont="1" applyFill="1" applyBorder="1" applyAlignment="1">
      <alignment horizontal="center" vertical="center"/>
    </xf>
    <xf numFmtId="0" fontId="11" fillId="0" borderId="39" xfId="0" applyFont="1" applyFill="1" applyBorder="1" applyAlignment="1">
      <alignment horizontal="justify" vertical="center"/>
    </xf>
    <xf numFmtId="0" fontId="20" fillId="4" borderId="39" xfId="0" applyFont="1" applyFill="1" applyBorder="1" applyAlignment="1">
      <alignment horizontal="center" vertical="center"/>
    </xf>
    <xf numFmtId="0" fontId="20" fillId="0" borderId="61" xfId="0" applyFont="1" applyBorder="1" applyAlignment="1">
      <alignment horizontal="center" vertical="center"/>
    </xf>
    <xf numFmtId="0" fontId="7" fillId="0" borderId="30" xfId="0" applyFont="1" applyBorder="1" applyAlignment="1">
      <alignment horizontal="center" vertical="center" textRotation="255" shrinkToFit="1"/>
    </xf>
    <xf numFmtId="0" fontId="7" fillId="0" borderId="0" xfId="0" applyFont="1" applyBorder="1" applyAlignment="1">
      <alignment vertical="center" textRotation="255" shrinkToFit="1"/>
    </xf>
    <xf numFmtId="0" fontId="7" fillId="0" borderId="94" xfId="0" applyFont="1" applyBorder="1" applyAlignment="1">
      <alignment/>
    </xf>
    <xf numFmtId="0" fontId="20" fillId="0" borderId="60" xfId="0" applyFont="1" applyBorder="1" applyAlignment="1">
      <alignment horizontal="center" vertical="center"/>
    </xf>
    <xf numFmtId="0" fontId="19" fillId="0" borderId="95" xfId="0" applyFont="1" applyBorder="1" applyAlignment="1">
      <alignment/>
    </xf>
    <xf numFmtId="0" fontId="19" fillId="0" borderId="0" xfId="0" applyFont="1" applyBorder="1" applyAlignment="1">
      <alignment/>
    </xf>
    <xf numFmtId="0" fontId="7" fillId="0" borderId="39" xfId="0" applyFont="1" applyBorder="1" applyAlignment="1">
      <alignment/>
    </xf>
    <xf numFmtId="0" fontId="7" fillId="0" borderId="47" xfId="0" applyFont="1" applyBorder="1" applyAlignment="1">
      <alignment/>
    </xf>
    <xf numFmtId="0" fontId="20" fillId="4" borderId="61" xfId="0" applyFont="1" applyFill="1" applyBorder="1" applyAlignment="1">
      <alignment horizontal="center" vertical="center"/>
    </xf>
    <xf numFmtId="0" fontId="20" fillId="4" borderId="24" xfId="0" applyFont="1" applyFill="1" applyBorder="1" applyAlignment="1">
      <alignment horizontal="center" vertical="center"/>
    </xf>
    <xf numFmtId="0" fontId="20" fillId="0" borderId="24" xfId="0" applyFont="1" applyBorder="1" applyAlignment="1">
      <alignment horizontal="center" vertical="center"/>
    </xf>
    <xf numFmtId="0" fontId="7" fillId="4" borderId="96" xfId="0" applyFont="1" applyFill="1" applyBorder="1" applyAlignment="1">
      <alignment/>
    </xf>
    <xf numFmtId="0" fontId="20" fillId="0" borderId="34" xfId="0" applyFont="1" applyBorder="1" applyAlignment="1">
      <alignment horizontal="center" vertical="center"/>
    </xf>
    <xf numFmtId="0" fontId="7" fillId="0" borderId="71" xfId="0" applyFont="1" applyBorder="1" applyAlignment="1">
      <alignment/>
    </xf>
    <xf numFmtId="0" fontId="7" fillId="0" borderId="95" xfId="0" applyFont="1" applyBorder="1" applyAlignment="1">
      <alignment/>
    </xf>
    <xf numFmtId="0" fontId="20" fillId="4" borderId="93" xfId="0" applyFont="1" applyFill="1" applyBorder="1" applyAlignment="1">
      <alignment horizontal="center" vertical="center"/>
    </xf>
    <xf numFmtId="0" fontId="20" fillId="0" borderId="89" xfId="0" applyFont="1" applyBorder="1" applyAlignment="1">
      <alignment horizontal="center" vertical="center"/>
    </xf>
    <xf numFmtId="0" fontId="20" fillId="4" borderId="34" xfId="0" applyFont="1" applyFill="1" applyBorder="1" applyAlignment="1">
      <alignment horizontal="center" vertical="center"/>
    </xf>
    <xf numFmtId="0" fontId="0" fillId="0" borderId="97" xfId="0" applyBorder="1" applyAlignment="1" applyProtection="1">
      <alignment horizontal="center" vertical="center"/>
      <protection locked="0"/>
    </xf>
    <xf numFmtId="0" fontId="8" fillId="0" borderId="98" xfId="0" applyFont="1" applyBorder="1" applyAlignment="1" applyProtection="1">
      <alignment horizontal="center" vertical="center"/>
      <protection locked="0"/>
    </xf>
    <xf numFmtId="0" fontId="0" fillId="0" borderId="99" xfId="0" applyBorder="1" applyAlignment="1" applyProtection="1">
      <alignment horizontal="center" vertical="center"/>
      <protection locked="0"/>
    </xf>
    <xf numFmtId="0" fontId="5" fillId="0" borderId="40" xfId="0" applyFont="1" applyFill="1" applyBorder="1" applyAlignment="1">
      <alignment horizontal="justify" vertical="center"/>
    </xf>
    <xf numFmtId="0" fontId="0" fillId="0" borderId="78" xfId="0" applyBorder="1" applyAlignment="1">
      <alignment vertical="center"/>
    </xf>
    <xf numFmtId="0" fontId="11" fillId="0" borderId="54" xfId="0" applyFont="1" applyFill="1" applyBorder="1" applyAlignment="1">
      <alignment horizontal="justify" vertical="center"/>
    </xf>
    <xf numFmtId="0" fontId="0" fillId="0" borderId="100" xfId="0" applyBorder="1" applyAlignment="1">
      <alignment vertical="center"/>
    </xf>
    <xf numFmtId="0" fontId="5" fillId="0" borderId="61" xfId="0" applyFont="1" applyFill="1" applyBorder="1" applyAlignment="1">
      <alignment horizontal="justify" vertical="center"/>
    </xf>
    <xf numFmtId="0" fontId="0" fillId="0" borderId="79" xfId="0" applyBorder="1" applyAlignment="1">
      <alignment vertical="center"/>
    </xf>
    <xf numFmtId="0" fontId="5" fillId="0" borderId="54" xfId="0" applyFont="1" applyFill="1" applyBorder="1" applyAlignment="1">
      <alignment horizontal="justify" vertical="center"/>
    </xf>
    <xf numFmtId="0" fontId="5" fillId="0" borderId="40" xfId="0" applyFont="1" applyFill="1" applyBorder="1" applyAlignment="1">
      <alignment horizontal="left" vertical="center" wrapText="1"/>
    </xf>
    <xf numFmtId="0" fontId="10" fillId="0" borderId="67" xfId="0" applyFont="1" applyBorder="1" applyAlignment="1">
      <alignment vertical="top"/>
    </xf>
    <xf numFmtId="0" fontId="0" fillId="0" borderId="94" xfId="0" applyBorder="1" applyAlignment="1">
      <alignment vertical="top"/>
    </xf>
    <xf numFmtId="0" fontId="7" fillId="0" borderId="98" xfId="0" applyFont="1" applyBorder="1" applyAlignment="1">
      <alignment horizontal="center" vertical="center"/>
    </xf>
    <xf numFmtId="0" fontId="0" fillId="0" borderId="97" xfId="0" applyBorder="1" applyAlignment="1">
      <alignment horizontal="center" vertical="center"/>
    </xf>
    <xf numFmtId="0" fontId="0" fillId="0" borderId="99" xfId="0" applyBorder="1" applyAlignment="1">
      <alignment horizontal="center" vertical="center"/>
    </xf>
    <xf numFmtId="0" fontId="0" fillId="0" borderId="28" xfId="0" applyBorder="1" applyAlignment="1">
      <alignment horizontal="center" vertical="center"/>
    </xf>
    <xf numFmtId="0" fontId="8" fillId="0" borderId="101" xfId="0" applyFont="1"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7" fillId="0" borderId="102" xfId="0" applyFont="1" applyBorder="1" applyAlignment="1">
      <alignment horizontal="center" vertical="center"/>
    </xf>
    <xf numFmtId="0" fontId="7" fillId="0" borderId="103" xfId="0" applyFont="1" applyBorder="1" applyAlignment="1">
      <alignment horizontal="center" vertical="center"/>
    </xf>
    <xf numFmtId="0" fontId="7" fillId="0" borderId="104" xfId="0" applyFont="1" applyBorder="1" applyAlignment="1">
      <alignment horizontal="center" vertical="center"/>
    </xf>
    <xf numFmtId="0" fontId="7" fillId="0" borderId="105" xfId="0" applyFont="1" applyBorder="1" applyAlignment="1">
      <alignment horizontal="center" vertical="center"/>
    </xf>
    <xf numFmtId="0" fontId="7" fillId="0" borderId="106" xfId="0" applyFont="1" applyBorder="1" applyAlignment="1">
      <alignment horizontal="center" vertical="center"/>
    </xf>
    <xf numFmtId="0" fontId="7" fillId="0" borderId="107" xfId="0" applyFont="1" applyBorder="1" applyAlignment="1">
      <alignment horizontal="center" vertical="center"/>
    </xf>
    <xf numFmtId="0" fontId="7" fillId="0" borderId="108" xfId="0" applyFont="1" applyBorder="1" applyAlignment="1">
      <alignment horizontal="center" vertical="center" textRotation="255" wrapText="1"/>
    </xf>
    <xf numFmtId="0" fontId="7" fillId="0" borderId="109" xfId="0" applyFont="1" applyBorder="1" applyAlignment="1">
      <alignment horizontal="center" vertical="center" textRotation="255" wrapText="1"/>
    </xf>
    <xf numFmtId="0" fontId="9" fillId="0" borderId="59" xfId="0" applyFont="1" applyBorder="1" applyAlignment="1">
      <alignment horizontal="center" vertical="center" textRotation="255" wrapText="1"/>
    </xf>
    <xf numFmtId="0" fontId="7" fillId="0" borderId="0" xfId="0" applyFont="1" applyBorder="1" applyAlignment="1">
      <alignment horizontal="center" vertical="center" textRotation="255" wrapText="1"/>
    </xf>
    <xf numFmtId="0" fontId="9" fillId="0" borderId="0" xfId="0" applyFont="1" applyAlignment="1">
      <alignment vertical="top"/>
    </xf>
    <xf numFmtId="0" fontId="7" fillId="0" borderId="110" xfId="0" applyFont="1" applyBorder="1" applyAlignment="1">
      <alignment vertical="center" textRotation="255"/>
    </xf>
    <xf numFmtId="0" fontId="7" fillId="0" borderId="111" xfId="0" applyFont="1" applyBorder="1" applyAlignment="1">
      <alignment vertical="center"/>
    </xf>
    <xf numFmtId="0" fontId="7" fillId="0" borderId="101" xfId="0" applyFont="1" applyBorder="1" applyAlignment="1">
      <alignment horizontal="center"/>
    </xf>
    <xf numFmtId="0" fontId="0" fillId="0" borderId="97" xfId="0" applyBorder="1" applyAlignment="1">
      <alignment horizontal="center"/>
    </xf>
    <xf numFmtId="0" fontId="8" fillId="0" borderId="99" xfId="0" applyFont="1" applyBorder="1" applyAlignment="1" applyProtection="1">
      <alignment horizontal="center" vertical="center"/>
      <protection locked="0"/>
    </xf>
    <xf numFmtId="0" fontId="7" fillId="0" borderId="101" xfId="0" applyFont="1" applyBorder="1" applyAlignment="1">
      <alignment horizontal="center" vertical="center"/>
    </xf>
    <xf numFmtId="0" fontId="0" fillId="0" borderId="4" xfId="0" applyBorder="1" applyAlignment="1">
      <alignment horizontal="center" vertical="center"/>
    </xf>
    <xf numFmtId="0" fontId="7" fillId="0" borderId="112" xfId="0" applyFont="1" applyBorder="1" applyAlignment="1">
      <alignment horizontal="center" vertical="center" textRotation="255" wrapText="1"/>
    </xf>
    <xf numFmtId="0" fontId="7" fillId="0" borderId="92" xfId="0" applyFont="1" applyBorder="1" applyAlignment="1">
      <alignment horizontal="center" vertical="center" textRotation="255" wrapText="1"/>
    </xf>
  </cellXfs>
  <cellStyles count="10">
    <cellStyle name="Normal" xfId="0"/>
    <cellStyle name="Percent" xfId="15"/>
    <cellStyle name="Hyperlink" xfId="16"/>
    <cellStyle name="Comma [0]" xfId="17"/>
    <cellStyle name="Comma" xfId="18"/>
    <cellStyle name="Currency [0]" xfId="19"/>
    <cellStyle name="Currency" xfId="20"/>
    <cellStyle name="標準_Ａ・Ｂ表サポート講座" xfId="21"/>
    <cellStyle name="標準_Ａ・Ｂ表サポート講座_ほんとうのわたしを見#363BC0.xls"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latin typeface="ＭＳ Ｐゴシック"/>
                <a:ea typeface="ＭＳ Ｐゴシック"/>
                <a:cs typeface="ＭＳ Ｐゴシック"/>
              </a:rPr>
              <a:t>ほんとうの私を見つけてＢ表</a:t>
            </a:r>
          </a:p>
        </c:rich>
      </c:tx>
      <c:layout/>
      <c:spPr>
        <a:noFill/>
        <a:ln>
          <a:noFill/>
        </a:ln>
      </c:spPr>
    </c:title>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axId val="39600634"/>
        <c:axId val="20861387"/>
      </c:lineChart>
      <c:catAx>
        <c:axId val="39600634"/>
        <c:scaling>
          <c:orientation val="minMax"/>
        </c:scaling>
        <c:axPos val="t"/>
        <c:delete val="0"/>
        <c:numFmt formatCode="General" sourceLinked="1"/>
        <c:majorTickMark val="in"/>
        <c:minorTickMark val="none"/>
        <c:tickLblPos val="nextTo"/>
        <c:txPr>
          <a:bodyPr vert="wordArtVert" rot="0"/>
          <a:lstStyle/>
          <a:p>
            <a:pPr>
              <a:defRPr lang="en-US" cap="none" sz="100" b="0" i="0" u="none" baseline="0">
                <a:latin typeface="ＭＳ Ｐゴシック"/>
                <a:ea typeface="ＭＳ Ｐゴシック"/>
                <a:cs typeface="ＭＳ Ｐゴシック"/>
              </a:defRPr>
            </a:pPr>
          </a:p>
        </c:txPr>
        <c:crossAx val="20861387"/>
        <c:crosses val="autoZero"/>
        <c:auto val="1"/>
        <c:lblOffset val="100"/>
        <c:noMultiLvlLbl val="0"/>
      </c:catAx>
      <c:valAx>
        <c:axId val="20861387"/>
        <c:scaling>
          <c:orientation val="maxMin"/>
          <c:max val="100"/>
        </c:scaling>
        <c:axPos val="l"/>
        <c:majorGridlines/>
        <c:delete val="0"/>
        <c:numFmt formatCode="General" sourceLinked="1"/>
        <c:majorTickMark val="in"/>
        <c:minorTickMark val="none"/>
        <c:tickLblPos val="nextTo"/>
        <c:txPr>
          <a:bodyPr/>
          <a:lstStyle/>
          <a:p>
            <a:pPr>
              <a:defRPr lang="en-US" cap="none" sz="100" b="0" i="0" u="none" baseline="0">
                <a:latin typeface="ＭＳ Ｐゴシック"/>
                <a:ea typeface="ＭＳ Ｐゴシック"/>
                <a:cs typeface="ＭＳ Ｐゴシック"/>
              </a:defRPr>
            </a:pPr>
          </a:p>
        </c:txPr>
        <c:crossAx val="39600634"/>
        <c:crossesAt val="1"/>
        <c:crossBetween val="between"/>
        <c:dispUnits/>
      </c:valAx>
      <c:spPr>
        <a:solidFill>
          <a:srgbClr val="FFFFFF"/>
        </a:solidFill>
        <a:ln w="12700">
          <a:solidFill/>
        </a:ln>
      </c:spPr>
    </c:plotArea>
    <c:plotVisOnly val="1"/>
    <c:dispBlanksAs val="gap"/>
    <c:showDLblsOverMax val="0"/>
  </c:chart>
  <c:txPr>
    <a:bodyPr vert="horz" rot="0"/>
    <a:lstStyle/>
    <a:p>
      <a:pPr>
        <a:defRPr lang="en-US" cap="none" sz="27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800" b="0" i="0" u="none" baseline="0">
                <a:latin typeface="ＭＳ Ｐゴシック"/>
                <a:ea typeface="ＭＳ Ｐゴシック"/>
                <a:cs typeface="ＭＳ Ｐゴシック"/>
              </a:rPr>
              <a:t>ほんとうのわたしを見つけてＢ表（中学・高校用）</a:t>
            </a:r>
          </a:p>
        </c:rich>
      </c:tx>
      <c:layout>
        <c:manualLayout>
          <c:xMode val="factor"/>
          <c:yMode val="factor"/>
          <c:x val="0"/>
          <c:y val="0"/>
        </c:manualLayout>
      </c:layout>
      <c:spPr>
        <a:noFill/>
        <a:ln>
          <a:noFill/>
        </a:ln>
      </c:spPr>
    </c:title>
    <c:plotArea>
      <c:layout>
        <c:manualLayout>
          <c:xMode val="edge"/>
          <c:yMode val="edge"/>
          <c:x val="0.0205"/>
          <c:y val="0.10725"/>
          <c:w val="0.899"/>
          <c:h val="0.864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'中高　Ａ表'!$I$4:$W$5</c:f>
              <c:multiLvlStrCache>
                <c:ptCount val="15"/>
                <c:lvl>
                  <c:pt idx="0">
                    <c:v>注意の範囲</c:v>
                  </c:pt>
                  <c:pt idx="1">
                    <c:v>注意の持続</c:v>
                  </c:pt>
                  <c:pt idx="2">
                    <c:v>聴覚的受容</c:v>
                  </c:pt>
                  <c:pt idx="3">
                    <c:v>視覚的受容</c:v>
                  </c:pt>
                  <c:pt idx="4">
                    <c:v>聴覚記憶</c:v>
                  </c:pt>
                  <c:pt idx="5">
                    <c:v>視覚記憶</c:v>
                  </c:pt>
                  <c:pt idx="6">
                    <c:v>短期記憶</c:v>
                  </c:pt>
                  <c:pt idx="7">
                    <c:v>長期記憶</c:v>
                  </c:pt>
                  <c:pt idx="8">
                    <c:v>言語化能力</c:v>
                  </c:pt>
                  <c:pt idx="9">
                    <c:v>数的能力</c:v>
                  </c:pt>
                  <c:pt idx="10">
                    <c:v>視空間能力</c:v>
                  </c:pt>
                  <c:pt idx="11">
                    <c:v>習得性能力</c:v>
                  </c:pt>
                  <c:pt idx="12">
                    <c:v>協応運動</c:v>
                  </c:pt>
                  <c:pt idx="13">
                    <c:v>手指の巧緻運動</c:v>
                  </c:pt>
                  <c:pt idx="14">
                    <c:v>言語（的）表現</c:v>
                  </c:pt>
                </c:lvl>
                <c:lvl>
                  <c:pt idx="0">
                    <c:v>受　　容</c:v>
                  </c:pt>
                  <c:pt idx="4">
                    <c:v>連　　合</c:v>
                  </c:pt>
                  <c:pt idx="12">
                    <c:v>表　　出</c:v>
                  </c:pt>
                </c:lvl>
              </c:multiLvlStrCache>
            </c:multiLvlStrRef>
          </c:cat>
          <c:val>
            <c:numRef>
              <c:f>'中高　Ａ表'!$I$49:$W$49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axId val="53534756"/>
        <c:axId val="12050757"/>
      </c:lineChart>
      <c:catAx>
        <c:axId val="53534756"/>
        <c:scaling>
          <c:orientation val="minMax"/>
        </c:scaling>
        <c:axPos val="t"/>
        <c:delete val="0"/>
        <c:numFmt formatCode="General" sourceLinked="0"/>
        <c:majorTickMark val="in"/>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12050757"/>
        <c:crosses val="autoZero"/>
        <c:auto val="1"/>
        <c:lblOffset val="100"/>
        <c:noMultiLvlLbl val="0"/>
      </c:catAx>
      <c:valAx>
        <c:axId val="12050757"/>
        <c:scaling>
          <c:orientation val="maxMin"/>
          <c:max val="100"/>
        </c:scaling>
        <c:axPos val="l"/>
        <c:majorGridlines/>
        <c:delete val="0"/>
        <c:numFmt formatCode="General" sourceLinked="1"/>
        <c:majorTickMark val="in"/>
        <c:minorTickMark val="none"/>
        <c:tickLblPos val="nextTo"/>
        <c:crossAx val="53534756"/>
        <c:crossesAt val="1"/>
        <c:crossBetween val="between"/>
        <c:dispUnits/>
      </c:valAx>
      <c:spPr>
        <a:solidFill>
          <a:srgbClr val="FFFFFF"/>
        </a:solidFill>
        <a:ln w="12700">
          <a:solidFill/>
        </a:ln>
      </c:spPr>
    </c:plotArea>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'中高　評価観点傾向グラフ'!$A$2:$G$2</c:f>
              <c:strCache/>
            </c:strRef>
          </c:cat>
          <c:val>
            <c:numRef>
              <c:f>'中高　評価観点傾向グラフ'!$A$3:$G$3</c:f>
              <c:numCache/>
            </c:numRef>
          </c:val>
        </c:ser>
        <c:axId val="41347950"/>
        <c:axId val="36587231"/>
      </c:radarChart>
      <c:catAx>
        <c:axId val="41347950"/>
        <c:scaling>
          <c:orientation val="minMax"/>
        </c:scaling>
        <c:axPos val="b"/>
        <c:majorGridlines/>
        <c:delete val="1"/>
        <c:majorTickMark val="in"/>
        <c:minorTickMark val="none"/>
        <c:tickLblPos val="nextTo"/>
        <c:crossAx val="36587231"/>
        <c:crosses val="autoZero"/>
        <c:auto val="1"/>
        <c:lblOffset val="100"/>
        <c:noMultiLvlLbl val="0"/>
      </c:catAx>
      <c:valAx>
        <c:axId val="36587231"/>
        <c:scaling>
          <c:orientation val="minMax"/>
        </c:scaling>
        <c:axPos val="l"/>
        <c:majorGridlines/>
        <c:delete val="0"/>
        <c:numFmt formatCode="General" sourceLinked="1"/>
        <c:majorTickMark val="cross"/>
        <c:minorTickMark val="none"/>
        <c:tickLblPos val="none"/>
        <c:crossAx val="41347950"/>
        <c:crossesAt val="1"/>
        <c:crossBetween val="between"/>
        <c:dispUnits/>
      </c:valAx>
      <c:spPr>
        <a:noFill/>
        <a:ln>
          <a:noFill/>
        </a:ln>
      </c:spPr>
    </c:plotArea>
    <c:plotVisOnly val="1"/>
    <c:dispBlanksAs val="gap"/>
    <c:showDLblsOverMax val="0"/>
  </c:chart>
  <c:spPr>
    <a:solidFill>
      <a:srgbClr val="FFFF99"/>
    </a:solidFill>
  </c:spPr>
  <c:txPr>
    <a:bodyPr vert="horz" rot="0"/>
    <a:lstStyle/>
    <a:p>
      <a:pPr>
        <a:defRPr lang="en-US" cap="none" sz="15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latin typeface="ＭＳ Ｐゴシック"/>
                <a:ea typeface="ＭＳ Ｐゴシック"/>
                <a:cs typeface="ＭＳ Ｐゴシック"/>
              </a:rPr>
              <a:t>ほんとうの私を見つけてＢ表</a:t>
            </a:r>
          </a:p>
        </c:rich>
      </c:tx>
      <c:layout/>
      <c:spPr>
        <a:noFill/>
        <a:ln>
          <a:noFill/>
        </a:ln>
      </c:spPr>
    </c:title>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axId val="60849624"/>
        <c:axId val="10775705"/>
      </c:lineChart>
      <c:catAx>
        <c:axId val="60849624"/>
        <c:scaling>
          <c:orientation val="minMax"/>
        </c:scaling>
        <c:axPos val="t"/>
        <c:delete val="0"/>
        <c:numFmt formatCode="General" sourceLinked="1"/>
        <c:majorTickMark val="in"/>
        <c:minorTickMark val="none"/>
        <c:tickLblPos val="nextTo"/>
        <c:txPr>
          <a:bodyPr vert="wordArtVert" rot="0"/>
          <a:lstStyle/>
          <a:p>
            <a:pPr>
              <a:defRPr lang="en-US" cap="none" sz="100" b="0" i="0" u="none" baseline="0">
                <a:latin typeface="ＭＳ Ｐゴシック"/>
                <a:ea typeface="ＭＳ Ｐゴシック"/>
                <a:cs typeface="ＭＳ Ｐゴシック"/>
              </a:defRPr>
            </a:pPr>
          </a:p>
        </c:txPr>
        <c:crossAx val="10775705"/>
        <c:crosses val="autoZero"/>
        <c:auto val="1"/>
        <c:lblOffset val="100"/>
        <c:noMultiLvlLbl val="0"/>
      </c:catAx>
      <c:valAx>
        <c:axId val="10775705"/>
        <c:scaling>
          <c:orientation val="maxMin"/>
          <c:max val="100"/>
        </c:scaling>
        <c:axPos val="l"/>
        <c:majorGridlines/>
        <c:delete val="0"/>
        <c:numFmt formatCode="General" sourceLinked="1"/>
        <c:majorTickMark val="in"/>
        <c:minorTickMark val="none"/>
        <c:tickLblPos val="nextTo"/>
        <c:txPr>
          <a:bodyPr/>
          <a:lstStyle/>
          <a:p>
            <a:pPr>
              <a:defRPr lang="en-US" cap="none" sz="100" b="0" i="0" u="none" baseline="0">
                <a:latin typeface="ＭＳ Ｐゴシック"/>
                <a:ea typeface="ＭＳ Ｐゴシック"/>
                <a:cs typeface="ＭＳ Ｐゴシック"/>
              </a:defRPr>
            </a:pPr>
          </a:p>
        </c:txPr>
        <c:crossAx val="60849624"/>
        <c:crossesAt val="1"/>
        <c:crossBetween val="between"/>
        <c:dispUnits/>
      </c:valAx>
      <c:spPr>
        <a:solidFill>
          <a:srgbClr val="FFFFFF"/>
        </a:solidFill>
        <a:ln w="12700">
          <a:solidFill/>
        </a:ln>
      </c:spPr>
    </c:plotArea>
    <c:plotVisOnly val="1"/>
    <c:dispBlanksAs val="gap"/>
    <c:showDLblsOverMax val="0"/>
  </c:chart>
  <c:txPr>
    <a:bodyPr vert="horz" rot="0"/>
    <a:lstStyle/>
    <a:p>
      <a:pPr>
        <a:defRPr lang="en-US" cap="none" sz="275"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'中高　認知行動グラフ'!$A$2:$C$2</c:f>
              <c:strCache/>
            </c:strRef>
          </c:cat>
          <c:val>
            <c:numRef>
              <c:f>'中高　認知行動グラフ'!$A$3:$C$3</c:f>
              <c:numCache/>
            </c:numRef>
          </c:val>
        </c:ser>
        <c:axId val="29872482"/>
        <c:axId val="416883"/>
      </c:radarChart>
      <c:catAx>
        <c:axId val="29872482"/>
        <c:scaling>
          <c:orientation val="minMax"/>
        </c:scaling>
        <c:axPos val="b"/>
        <c:majorGridlines/>
        <c:delete val="1"/>
        <c:majorTickMark val="in"/>
        <c:minorTickMark val="none"/>
        <c:tickLblPos val="nextTo"/>
        <c:crossAx val="416883"/>
        <c:crosses val="autoZero"/>
        <c:auto val="1"/>
        <c:lblOffset val="100"/>
        <c:noMultiLvlLbl val="0"/>
      </c:catAx>
      <c:valAx>
        <c:axId val="416883"/>
        <c:scaling>
          <c:orientation val="minMax"/>
          <c:max val="100"/>
          <c:min val="0"/>
        </c:scaling>
        <c:axPos val="l"/>
        <c:majorGridlines/>
        <c:minorGridlines>
          <c:spPr>
            <a:ln w="3175">
              <a:solidFill/>
            </a:ln>
          </c:spPr>
        </c:minorGridlines>
        <c:delete val="0"/>
        <c:numFmt formatCode="General" sourceLinked="1"/>
        <c:majorTickMark val="cross"/>
        <c:minorTickMark val="none"/>
        <c:tickLblPos val="none"/>
        <c:txPr>
          <a:bodyPr/>
          <a:lstStyle/>
          <a:p>
            <a:pPr>
              <a:defRPr lang="en-US" cap="none" sz="1125" b="0" i="0" u="none" baseline="0"/>
            </a:pPr>
          </a:p>
        </c:txPr>
        <c:crossAx val="29872482"/>
        <c:crossesAt val="1"/>
        <c:crossBetween val="between"/>
        <c:dispUnits/>
        <c:majorUnit val="20"/>
        <c:minorUnit val="20"/>
      </c:valAx>
      <c:spPr>
        <a:noFill/>
        <a:ln>
          <a:noFill/>
        </a:ln>
      </c:spPr>
    </c:plotArea>
    <c:plotVisOnly val="1"/>
    <c:dispBlanksAs val="gap"/>
    <c:showDLblsOverMax val="0"/>
  </c:chart>
  <c:spPr>
    <a:solidFill>
      <a:srgbClr val="FFFF99"/>
    </a:solidFill>
    <a:ln w="3175">
      <a:solidFill/>
    </a:ln>
  </c:spPr>
  <c:txPr>
    <a:bodyPr vert="horz" rot="0"/>
    <a:lstStyle/>
    <a:p>
      <a:pPr>
        <a:defRPr lang="en-US" cap="none" sz="9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latin typeface="ＭＳ Ｐゴシック"/>
                <a:ea typeface="ＭＳ Ｐゴシック"/>
                <a:cs typeface="ＭＳ Ｐゴシック"/>
              </a:rPr>
              <a:t>ほんとうの私を見つけてＢ表</a:t>
            </a:r>
          </a:p>
        </c:rich>
      </c:tx>
      <c:layout/>
      <c:spPr>
        <a:noFill/>
        <a:ln>
          <a:noFill/>
        </a:ln>
      </c:spPr>
    </c:title>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0</c:v>
              </c:pt>
            </c:numLit>
          </c:cat>
          <c:val>
            <c:numLit>
              <c:ptCount val="1"/>
              <c:pt idx="0">
                <c:v>0</c:v>
              </c:pt>
            </c:numLit>
          </c:val>
          <c:smooth val="0"/>
        </c:ser>
        <c:axId val="3751948"/>
        <c:axId val="33767533"/>
      </c:lineChart>
      <c:catAx>
        <c:axId val="3751948"/>
        <c:scaling>
          <c:orientation val="minMax"/>
        </c:scaling>
        <c:axPos val="t"/>
        <c:delete val="0"/>
        <c:numFmt formatCode="General" sourceLinked="1"/>
        <c:majorTickMark val="in"/>
        <c:minorTickMark val="none"/>
        <c:tickLblPos val="nextTo"/>
        <c:txPr>
          <a:bodyPr vert="wordArtVert" rot="0"/>
          <a:lstStyle/>
          <a:p>
            <a:pPr>
              <a:defRPr lang="en-US" cap="none" sz="100" b="0" i="0" u="none" baseline="0">
                <a:latin typeface="ＭＳ Ｐゴシック"/>
                <a:ea typeface="ＭＳ Ｐゴシック"/>
                <a:cs typeface="ＭＳ Ｐゴシック"/>
              </a:defRPr>
            </a:pPr>
          </a:p>
        </c:txPr>
        <c:crossAx val="33767533"/>
        <c:crosses val="autoZero"/>
        <c:auto val="1"/>
        <c:lblOffset val="100"/>
        <c:noMultiLvlLbl val="0"/>
      </c:catAx>
      <c:valAx>
        <c:axId val="33767533"/>
        <c:scaling>
          <c:orientation val="maxMin"/>
          <c:max val="100"/>
        </c:scaling>
        <c:axPos val="l"/>
        <c:majorGridlines/>
        <c:delete val="0"/>
        <c:numFmt formatCode="General" sourceLinked="1"/>
        <c:majorTickMark val="in"/>
        <c:minorTickMark val="none"/>
        <c:tickLblPos val="nextTo"/>
        <c:txPr>
          <a:bodyPr/>
          <a:lstStyle/>
          <a:p>
            <a:pPr>
              <a:defRPr lang="en-US" cap="none" sz="100" b="0" i="0" u="none" baseline="0">
                <a:latin typeface="ＭＳ Ｐゴシック"/>
                <a:ea typeface="ＭＳ Ｐゴシック"/>
                <a:cs typeface="ＭＳ Ｐゴシック"/>
              </a:defRPr>
            </a:pPr>
          </a:p>
        </c:txPr>
        <c:crossAx val="3751948"/>
        <c:crossesAt val="1"/>
        <c:crossBetween val="between"/>
        <c:dispUnits/>
      </c:valAx>
      <c:spPr>
        <a:solidFill>
          <a:srgbClr val="FFFFFF"/>
        </a:solidFill>
        <a:ln w="12700">
          <a:solidFill/>
        </a:ln>
      </c:spPr>
    </c:plotArea>
    <c:plotVisOnly val="1"/>
    <c:dispBlanksAs val="gap"/>
    <c:showDLblsOverMax val="0"/>
  </c:chart>
  <c:txPr>
    <a:bodyPr vert="horz" rot="0"/>
    <a:lstStyle/>
    <a:p>
      <a:pPr>
        <a:defRPr lang="en-US" cap="none" sz="275"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'中高　特性傾向グラフ'!$B$2:$D$2</c:f>
              <c:strCache/>
            </c:strRef>
          </c:cat>
          <c:val>
            <c:numRef>
              <c:f>'中高　特性傾向グラフ'!$B$3:$D$3</c:f>
              <c:numCache/>
            </c:numRef>
          </c:val>
        </c:ser>
        <c:axId val="35472342"/>
        <c:axId val="50815623"/>
      </c:radarChart>
      <c:catAx>
        <c:axId val="35472342"/>
        <c:scaling>
          <c:orientation val="minMax"/>
        </c:scaling>
        <c:axPos val="b"/>
        <c:majorGridlines/>
        <c:delete val="0"/>
        <c:numFmt formatCode="General" sourceLinked="1"/>
        <c:majorTickMark val="in"/>
        <c:minorTickMark val="none"/>
        <c:tickLblPos val="nextTo"/>
        <c:txPr>
          <a:bodyPr/>
          <a:lstStyle/>
          <a:p>
            <a:pPr>
              <a:defRPr lang="en-US" cap="none" sz="1100" b="0" i="0" u="none" baseline="0">
                <a:latin typeface="ＭＳ Ｐゴシック"/>
                <a:ea typeface="ＭＳ Ｐゴシック"/>
                <a:cs typeface="ＭＳ Ｐゴシック"/>
              </a:defRPr>
            </a:pPr>
          </a:p>
        </c:txPr>
        <c:crossAx val="50815623"/>
        <c:crosses val="autoZero"/>
        <c:auto val="1"/>
        <c:lblOffset val="100"/>
        <c:noMultiLvlLbl val="0"/>
      </c:catAx>
      <c:valAx>
        <c:axId val="50815623"/>
        <c:scaling>
          <c:orientation val="minMax"/>
          <c:max val="100"/>
          <c:min val="0"/>
        </c:scaling>
        <c:axPos val="l"/>
        <c:majorGridlines/>
        <c:delete val="0"/>
        <c:numFmt formatCode="General" sourceLinked="1"/>
        <c:majorTickMark val="cross"/>
        <c:minorTickMark val="none"/>
        <c:tickLblPos val="none"/>
        <c:crossAx val="35472342"/>
        <c:crossesAt val="1"/>
        <c:crossBetween val="between"/>
        <c:dispUnits/>
      </c:valAx>
      <c:spPr>
        <a:noFill/>
        <a:ln>
          <a:noFill/>
        </a:ln>
      </c:spPr>
    </c:plotArea>
    <c:plotVisOnly val="1"/>
    <c:dispBlanksAs val="gap"/>
    <c:showDLblsOverMax val="0"/>
  </c:chart>
  <c:spPr>
    <a:solidFill>
      <a:srgbClr val="FFFF99"/>
    </a:solidFill>
  </c:spPr>
  <c:txPr>
    <a:bodyPr vert="horz" rot="0"/>
    <a:lstStyle/>
    <a:p>
      <a:pPr>
        <a:defRPr lang="en-US" cap="none" sz="16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30906;&#35469;!A1" /></Relationships>
</file>

<file path=xl/drawings/_rels/drawing10.xml.rels><?xml version="1.0" encoding="utf-8" standalone="yes"?><Relationships xmlns="http://schemas.openxmlformats.org/package/2006/relationships"><Relationship Id="rId1" Type="http://schemas.openxmlformats.org/officeDocument/2006/relationships/hyperlink" Target="#&#12513;&#12491;&#12517;&#12540;!A1" /><Relationship Id="rId2" Type="http://schemas.openxmlformats.org/officeDocument/2006/relationships/hyperlink" Target="#'&#20013;&#39640;&#12288;&#29305;&#24615;&#20670;&#21521;&#38598;&#35336;'!A1" /><Relationship Id="rId3" Type="http://schemas.openxmlformats.org/officeDocument/2006/relationships/hyperlink" Target="#'&#20013;&#39640;&#12288;&#12411;&#12435;&#12392;&#12358;&#12398;&#65314;&#34920;'!A1" /><Relationship Id="rId4" Type="http://schemas.openxmlformats.org/officeDocument/2006/relationships/hyperlink" Target="#'&#20013;&#39640;&#12288;&#65313;&#34920;'!A1" /><Relationship Id="rId5" Type="http://schemas.openxmlformats.org/officeDocument/2006/relationships/hyperlink" Target="#'&#20013;&#39640;&#12288;&#35413;&#20385;&#35251;&#28857;&#20670;&#21521;&#12464;&#12521;&#12501;'!A1" /><Relationship Id="rId6" Type="http://schemas.openxmlformats.org/officeDocument/2006/relationships/hyperlink" Target="#'&#20013;&#39640;&#12288;&#35469;&#30693;&#34892;&#21205;&#12464;&#12521;&#12501;'!A1" /><Relationship Id="rId7"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hyperlink" Target="#&#20013;&#12539;&#39640;&#20837;&#21147;&#34920;!A1" /></Relationships>
</file>

<file path=xl/drawings/_rels/drawing3.xml.rels><?xml version="1.0" encoding="utf-8" standalone="yes"?><Relationships xmlns="http://schemas.openxmlformats.org/package/2006/relationships"><Relationship Id="rId1" Type="http://schemas.openxmlformats.org/officeDocument/2006/relationships/hyperlink" Target="#'&#20013;&#39640;&#12288;&#65313;&#34920;'!A1" /><Relationship Id="rId2" Type="http://schemas.openxmlformats.org/officeDocument/2006/relationships/hyperlink" Target="#&#12513;&#12491;&#12517;&#12540;!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20013;&#39640;&#12288;&#12411;&#12435;&#12392;&#12358;&#12398;&#65314;&#34920;'!A1" /><Relationship Id="rId3" Type="http://schemas.openxmlformats.org/officeDocument/2006/relationships/hyperlink" Target="#'&#20013;&#39640;&#12288;&#35413;&#20385;&#35251;&#28857;&#20670;&#21521;&#12464;&#12521;&#12501;'!A1" /><Relationship Id="rId4" Type="http://schemas.openxmlformats.org/officeDocument/2006/relationships/hyperlink" Target="#'&#20013;&#39640;&#12288;&#35469;&#30693;&#34892;&#21205;&#12464;&#12521;&#12501;'!A1" /><Relationship Id="rId5" Type="http://schemas.openxmlformats.org/officeDocument/2006/relationships/hyperlink" Target="#'&#20013;&#39640;&#12288;&#29305;&#24615;&#20670;&#21521;&#12464;&#12521;&#12501;'!A1" /><Relationship Id="rId6" Type="http://schemas.openxmlformats.org/officeDocument/2006/relationships/hyperlink" Target="#&#20013;&#12539;&#39640;&#20837;&#21147;&#34920;!A1" /><Relationship Id="rId7" Type="http://schemas.openxmlformats.org/officeDocument/2006/relationships/hyperlink" Target="#&#12513;&#12491;&#12517;&#12540;!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12513;&#12491;&#12517;&#12540;!A1" /><Relationship Id="rId3" Type="http://schemas.openxmlformats.org/officeDocument/2006/relationships/hyperlink" Target="#'&#20013;&#39640;&#12288;&#65313;&#34920;'!A1" /><Relationship Id="rId4" Type="http://schemas.openxmlformats.org/officeDocument/2006/relationships/hyperlink" Target="#'&#20013;&#39640;&#12288;&#35413;&#20385;&#35251;&#28857;&#20670;&#21521;&#12464;&#12521;&#12501;'!A1" /><Relationship Id="rId5" Type="http://schemas.openxmlformats.org/officeDocument/2006/relationships/hyperlink" Target="#'&#20013;&#39640;&#12288;&#35469;&#30693;&#34892;&#21205;&#12464;&#12521;&#12501;'!A1" /><Relationship Id="rId6" Type="http://schemas.openxmlformats.org/officeDocument/2006/relationships/hyperlink" Target="#'&#20013;&#39640;&#12288;&#29305;&#24615;&#20670;&#21521;&#12464;&#12521;&#12501;'!A1"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20013;&#39640;&#12288;&#12411;&#12435;&#12392;&#12358;&#12398;&#65314;&#34920;'!A1" /><Relationship Id="rId3" Type="http://schemas.openxmlformats.org/officeDocument/2006/relationships/hyperlink" Target="#'&#20013;&#39640;&#12288;&#65313;&#34920;'!A1" /><Relationship Id="rId4" Type="http://schemas.openxmlformats.org/officeDocument/2006/relationships/hyperlink" Target="#&#12513;&#12491;&#12517;&#12540;!A1" /><Relationship Id="rId5" Type="http://schemas.openxmlformats.org/officeDocument/2006/relationships/hyperlink" Target="#'&#20013;&#39640;&#12288;&#35469;&#30693;&#34892;&#21205;&#12464;&#12521;&#12501;'!A1" /><Relationship Id="rId6" Type="http://schemas.openxmlformats.org/officeDocument/2006/relationships/hyperlink" Target="#'&#20013;&#39640;&#12288;&#29305;&#24615;&#20670;&#21521;&#12464;&#12521;&#12501;'!A1"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20013;&#39640;&#12288;&#12411;&#12435;&#12392;&#12358;&#12398;&#65314;&#34920;'!A1" /><Relationship Id="rId3" Type="http://schemas.openxmlformats.org/officeDocument/2006/relationships/hyperlink" Target="#'&#20013;&#39640;&#12288;&#35413;&#20385;&#35251;&#28857;&#20670;&#21521;&#12464;&#12521;&#12501;'!A1" /><Relationship Id="rId4" Type="http://schemas.openxmlformats.org/officeDocument/2006/relationships/hyperlink" Target="#'&#20013;&#39640;&#12288;&#35469;&#30693;&#34892;&#21205;&#12464;&#12521;&#12501;'!A1" /><Relationship Id="rId5" Type="http://schemas.openxmlformats.org/officeDocument/2006/relationships/hyperlink" Target="#'&#20013;&#39640;&#12288;&#29305;&#24615;&#20670;&#21521;&#12464;&#12521;&#12501;'!A1" /><Relationship Id="rId6" Type="http://schemas.openxmlformats.org/officeDocument/2006/relationships/hyperlink" Target="#&#20013;&#12539;&#39640;&#20837;&#21147;&#34920;!A1" /><Relationship Id="rId7" Type="http://schemas.openxmlformats.org/officeDocument/2006/relationships/hyperlink" Target="#&#12513;&#12491;&#12517;&#12540;!A1" /></Relationships>
</file>

<file path=xl/drawings/_rels/drawing8.xml.rels><?xml version="1.0" encoding="utf-8" standalone="yes"?><Relationships xmlns="http://schemas.openxmlformats.org/package/2006/relationships"><Relationship Id="rId1" Type="http://schemas.openxmlformats.org/officeDocument/2006/relationships/hyperlink" Target="#&#12513;&#12491;&#12517;&#12540;!A1" /><Relationship Id="rId2" Type="http://schemas.openxmlformats.org/officeDocument/2006/relationships/hyperlink" Target="#'&#20013;&#39640;&#12288;&#65313;&#34920;'!A1" /><Relationship Id="rId3" Type="http://schemas.openxmlformats.org/officeDocument/2006/relationships/hyperlink" Target="#'&#20013;&#39640;&#12288;&#12411;&#12435;&#12392;&#12358;&#12398;&#65314;&#34920;'!A1" /><Relationship Id="rId4" Type="http://schemas.openxmlformats.org/officeDocument/2006/relationships/hyperlink" Target="#'&#20013;&#39640;&#12288;&#29305;&#24615;&#20670;&#21521;&#12464;&#12521;&#12501;'!A1" /><Relationship Id="rId5" Type="http://schemas.openxmlformats.org/officeDocument/2006/relationships/hyperlink" Target="#'&#20013;&#39640;&#12288;&#35413;&#20385;&#35251;&#28857;&#20670;&#21521;&#12464;&#12521;&#12501;'!A1" /><Relationship Id="rId6" Type="http://schemas.openxmlformats.org/officeDocument/2006/relationships/hyperlink" Target="#'&#20013;&#39640;&#12288;&#35469;&#30693;&#34892;&#21205;&#38598;&#35336;'!A1" /><Relationship Id="rId7"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20013;&#39640;&#12288;&#35413;&#20385;&#35251;&#28857;&#20670;&#21521;&#12464;&#12521;&#12501;'!A1" /><Relationship Id="rId3" Type="http://schemas.openxmlformats.org/officeDocument/2006/relationships/hyperlink" Target="#'&#20013;&#39640;&#12288;&#35469;&#30693;&#34892;&#21205;&#20670;&#21521;&#12464;&#12521;&#12501;'!A1" /><Relationship Id="rId4" Type="http://schemas.openxmlformats.org/officeDocument/2006/relationships/hyperlink" Target="#'&#20013;&#39640;&#12288;&#29305;&#24615;&#20670;&#21521;&#12464;&#12521;&#12501;'!A1" /><Relationship Id="rId5" Type="http://schemas.openxmlformats.org/officeDocument/2006/relationships/hyperlink" Target="#&#20013;&#12539;&#39640;&#20837;&#21147;&#34920;!A1" /><Relationship Id="rId6" Type="http://schemas.openxmlformats.org/officeDocument/2006/relationships/hyperlink" Target="#&#12513;&#12491;&#12517;&#12540;!A1" /><Relationship Id="rId7" Type="http://schemas.openxmlformats.org/officeDocument/2006/relationships/hyperlink" Target="#'&#20013;&#39640;&#12288;&#12411;&#12435;&#12392;&#12358;&#12398;&#65314;&#34920;'!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4010025</xdr:colOff>
      <xdr:row>0</xdr:row>
      <xdr:rowOff>4371975</xdr:rowOff>
    </xdr:from>
    <xdr:to>
      <xdr:col>0</xdr:col>
      <xdr:colOff>5800725</xdr:colOff>
      <xdr:row>0</xdr:row>
      <xdr:rowOff>4914900</xdr:rowOff>
    </xdr:to>
    <xdr:grpSp>
      <xdr:nvGrpSpPr>
        <xdr:cNvPr id="1" name="Group 11">
          <a:hlinkClick r:id="rId1"/>
        </xdr:cNvPr>
        <xdr:cNvGrpSpPr>
          <a:grpSpLocks/>
        </xdr:cNvGrpSpPr>
      </xdr:nvGrpSpPr>
      <xdr:grpSpPr>
        <a:xfrm>
          <a:off x="4010025" y="4371975"/>
          <a:ext cx="1790700" cy="552450"/>
          <a:chOff x="374" y="344"/>
          <a:chExt cx="141" cy="43"/>
        </a:xfrm>
        <a:solidFill>
          <a:srgbClr val="FFFFFF"/>
        </a:solidFill>
      </xdr:grpSpPr>
      <xdr:sp>
        <xdr:nvSpPr>
          <xdr:cNvPr id="2" name="AutoShape 2"/>
          <xdr:cNvSpPr>
            <a:spLocks/>
          </xdr:cNvSpPr>
        </xdr:nvSpPr>
        <xdr:spPr>
          <a:xfrm>
            <a:off x="374" y="344"/>
            <a:ext cx="141" cy="43"/>
          </a:xfrm>
          <a:prstGeom prst="roundRect">
            <a:avLst/>
          </a:prstGeom>
          <a:solidFill>
            <a:srgbClr val="99CC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oneCellAnchor>
    <xdr:from>
      <xdr:col>0</xdr:col>
      <xdr:colOff>2133600</xdr:colOff>
      <xdr:row>0</xdr:row>
      <xdr:rowOff>1304925</xdr:rowOff>
    </xdr:from>
    <xdr:ext cx="5543550" cy="485775"/>
    <xdr:sp>
      <xdr:nvSpPr>
        <xdr:cNvPr id="4" name="TextBox 7"/>
        <xdr:cNvSpPr txBox="1">
          <a:spLocks noChangeArrowheads="1"/>
        </xdr:cNvSpPr>
      </xdr:nvSpPr>
      <xdr:spPr>
        <a:xfrm>
          <a:off x="2133600" y="1304925"/>
          <a:ext cx="5543550" cy="485775"/>
        </a:xfrm>
        <a:prstGeom prst="rect">
          <a:avLst/>
        </a:prstGeom>
        <a:solidFill>
          <a:srgbClr val="FFFFFF"/>
        </a:solidFill>
        <a:ln w="9525" cmpd="sng">
          <a:noFill/>
        </a:ln>
      </xdr:spPr>
      <xdr:txBody>
        <a:bodyPr vertOverflow="clip" wrap="square"/>
        <a:p>
          <a:pPr algn="l">
            <a:defRPr/>
          </a:pPr>
          <a:r>
            <a:rPr lang="en-US" cap="none" sz="2200" b="1" i="0" u="none" baseline="0"/>
            <a:t>ほんとうのわたしを見つけてＶｅｒ．２</a:t>
          </a:r>
        </a:p>
      </xdr:txBody>
    </xdr:sp>
    <xdr:clientData/>
  </xdr:oneCellAnchor>
  <xdr:oneCellAnchor>
    <xdr:from>
      <xdr:col>0</xdr:col>
      <xdr:colOff>3343275</xdr:colOff>
      <xdr:row>0</xdr:row>
      <xdr:rowOff>1990725</xdr:rowOff>
    </xdr:from>
    <xdr:ext cx="3133725" cy="485775"/>
    <xdr:sp>
      <xdr:nvSpPr>
        <xdr:cNvPr id="5" name="TextBox 8"/>
        <xdr:cNvSpPr txBox="1">
          <a:spLocks noChangeArrowheads="1"/>
        </xdr:cNvSpPr>
      </xdr:nvSpPr>
      <xdr:spPr>
        <a:xfrm>
          <a:off x="3343275" y="1990725"/>
          <a:ext cx="3133725" cy="485775"/>
        </a:xfrm>
        <a:prstGeom prst="rect">
          <a:avLst/>
        </a:prstGeom>
        <a:solidFill>
          <a:srgbClr val="FFFFFF"/>
        </a:solidFill>
        <a:ln w="9525" cmpd="sng">
          <a:noFill/>
        </a:ln>
      </xdr:spPr>
      <xdr:txBody>
        <a:bodyPr vertOverflow="clip" wrap="square" anchor="ctr"/>
        <a:p>
          <a:pPr algn="ctr">
            <a:defRPr/>
          </a:pPr>
          <a:r>
            <a:rPr lang="en-US" cap="none" sz="2200" b="1" i="0" u="none" baseline="0"/>
            <a:t>＜認知・行動評価表＞</a:t>
          </a:r>
        </a:p>
      </xdr:txBody>
    </xdr:sp>
    <xdr:clientData/>
  </xdr:oneCellAnchor>
  <xdr:twoCellAnchor>
    <xdr:from>
      <xdr:col>0</xdr:col>
      <xdr:colOff>2276475</xdr:colOff>
      <xdr:row>0</xdr:row>
      <xdr:rowOff>2962275</xdr:rowOff>
    </xdr:from>
    <xdr:to>
      <xdr:col>0</xdr:col>
      <xdr:colOff>7543800</xdr:colOff>
      <xdr:row>0</xdr:row>
      <xdr:rowOff>4105275</xdr:rowOff>
    </xdr:to>
    <xdr:sp>
      <xdr:nvSpPr>
        <xdr:cNvPr id="6" name="AutoShape 9"/>
        <xdr:cNvSpPr>
          <a:spLocks/>
        </xdr:cNvSpPr>
      </xdr:nvSpPr>
      <xdr:spPr>
        <a:xfrm>
          <a:off x="2276475" y="2962275"/>
          <a:ext cx="5267325" cy="1133475"/>
        </a:xfrm>
        <a:prstGeom prst="roundRect">
          <a:avLst/>
        </a:prstGeom>
        <a:noFill/>
        <a:ln w="9525" cmpd="sng">
          <a:noFill/>
        </a:ln>
      </xdr:spPr>
      <xdr:txBody>
        <a:bodyPr vertOverflow="clip" wrap="square" anchor="ctr"/>
        <a:p>
          <a:pPr algn="ctr">
            <a:defRPr/>
          </a:pPr>
          <a:r>
            <a:rPr lang="en-US" cap="none" sz="2600" b="1" i="0" u="none" baseline="0">
              <a:solidFill>
                <a:srgbClr val="FCF305"/>
              </a:solidFill>
            </a:rPr>
            <a:t>平成１７年３月　　
埼玉県立総合教育センター</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18</xdr:row>
      <xdr:rowOff>47625</xdr:rowOff>
    </xdr:from>
    <xdr:to>
      <xdr:col>18</xdr:col>
      <xdr:colOff>66675</xdr:colOff>
      <xdr:row>20</xdr:row>
      <xdr:rowOff>104775</xdr:rowOff>
    </xdr:to>
    <xdr:grpSp>
      <xdr:nvGrpSpPr>
        <xdr:cNvPr id="1" name="Group 2">
          <a:hlinkClick r:id="rId1"/>
        </xdr:cNvPr>
        <xdr:cNvGrpSpPr>
          <a:grpSpLocks/>
        </xdr:cNvGrpSpPr>
      </xdr:nvGrpSpPr>
      <xdr:grpSpPr>
        <a:xfrm>
          <a:off x="6886575" y="3714750"/>
          <a:ext cx="742950" cy="381000"/>
          <a:chOff x="67" y="87"/>
          <a:chExt cx="58" cy="28"/>
        </a:xfrm>
        <a:solidFill>
          <a:srgbClr val="FFFFFF"/>
        </a:solidFill>
      </xdr:grpSpPr>
      <xdr:sp>
        <xdr:nvSpPr>
          <xdr:cNvPr id="2" name="AutoShape 3"/>
          <xdr:cNvSpPr>
            <a:spLocks/>
          </xdr:cNvSpPr>
        </xdr:nvSpPr>
        <xdr:spPr>
          <a:xfrm>
            <a:off x="67" y="87"/>
            <a:ext cx="58" cy="28"/>
          </a:xfrm>
          <a:prstGeom prst="roundRect">
            <a:avLst/>
          </a:prstGeom>
          <a:solidFill>
            <a:srgbClr val="CC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17</xdr:col>
      <xdr:colOff>0</xdr:colOff>
      <xdr:row>15</xdr:row>
      <xdr:rowOff>9525</xdr:rowOff>
    </xdr:from>
    <xdr:to>
      <xdr:col>18</xdr:col>
      <xdr:colOff>609600</xdr:colOff>
      <xdr:row>17</xdr:row>
      <xdr:rowOff>38100</xdr:rowOff>
    </xdr:to>
    <xdr:grpSp>
      <xdr:nvGrpSpPr>
        <xdr:cNvPr id="4" name="Group 5">
          <a:hlinkClick r:id="rId2"/>
        </xdr:cNvPr>
        <xdr:cNvGrpSpPr>
          <a:grpSpLocks/>
        </xdr:cNvGrpSpPr>
      </xdr:nvGrpSpPr>
      <xdr:grpSpPr>
        <a:xfrm>
          <a:off x="6886575" y="3190875"/>
          <a:ext cx="1285875" cy="352425"/>
          <a:chOff x="509" y="288"/>
          <a:chExt cx="101" cy="32"/>
        </a:xfrm>
        <a:solidFill>
          <a:srgbClr val="FFFFFF"/>
        </a:solidFill>
      </xdr:grpSpPr>
      <xdr:sp>
        <xdr:nvSpPr>
          <xdr:cNvPr id="5" name="AutoShape 6"/>
          <xdr:cNvSpPr>
            <a:spLocks/>
          </xdr:cNvSpPr>
        </xdr:nvSpPr>
        <xdr:spPr>
          <a:xfrm>
            <a:off x="509" y="288"/>
            <a:ext cx="97" cy="32"/>
          </a:xfrm>
          <a:prstGeom prst="roundRect">
            <a:avLst/>
          </a:prstGeom>
          <a:solidFill>
            <a:srgbClr val="FFCC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17</xdr:col>
      <xdr:colOff>0</xdr:colOff>
      <xdr:row>7</xdr:row>
      <xdr:rowOff>9525</xdr:rowOff>
    </xdr:from>
    <xdr:to>
      <xdr:col>18</xdr:col>
      <xdr:colOff>123825</xdr:colOff>
      <xdr:row>9</xdr:row>
      <xdr:rowOff>0</xdr:rowOff>
    </xdr:to>
    <xdr:grpSp>
      <xdr:nvGrpSpPr>
        <xdr:cNvPr id="7" name="Group 8">
          <a:hlinkClick r:id="rId3"/>
        </xdr:cNvPr>
        <xdr:cNvGrpSpPr>
          <a:grpSpLocks/>
        </xdr:cNvGrpSpPr>
      </xdr:nvGrpSpPr>
      <xdr:grpSpPr>
        <a:xfrm>
          <a:off x="6886575" y="1752600"/>
          <a:ext cx="800100" cy="333375"/>
          <a:chOff x="535" y="52"/>
          <a:chExt cx="63" cy="33"/>
        </a:xfrm>
        <a:solidFill>
          <a:srgbClr val="FFFFFF"/>
        </a:solidFill>
      </xdr:grpSpPr>
      <xdr:sp>
        <xdr:nvSpPr>
          <xdr:cNvPr id="8" name="AutoShape 9"/>
          <xdr:cNvSpPr>
            <a:spLocks/>
          </xdr:cNvSpPr>
        </xdr:nvSpPr>
        <xdr:spPr>
          <a:xfrm>
            <a:off x="535" y="52"/>
            <a:ext cx="63" cy="33"/>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17</xdr:col>
      <xdr:colOff>0</xdr:colOff>
      <xdr:row>4</xdr:row>
      <xdr:rowOff>0</xdr:rowOff>
    </xdr:from>
    <xdr:to>
      <xdr:col>18</xdr:col>
      <xdr:colOff>123825</xdr:colOff>
      <xdr:row>6</xdr:row>
      <xdr:rowOff>0</xdr:rowOff>
    </xdr:to>
    <xdr:grpSp>
      <xdr:nvGrpSpPr>
        <xdr:cNvPr id="10" name="Group 11">
          <a:hlinkClick r:id="rId4"/>
        </xdr:cNvPr>
        <xdr:cNvGrpSpPr>
          <a:grpSpLocks/>
        </xdr:cNvGrpSpPr>
      </xdr:nvGrpSpPr>
      <xdr:grpSpPr>
        <a:xfrm>
          <a:off x="6886575" y="1228725"/>
          <a:ext cx="800100" cy="342900"/>
          <a:chOff x="535" y="11"/>
          <a:chExt cx="63" cy="33"/>
        </a:xfrm>
        <a:solidFill>
          <a:srgbClr val="FFFFFF"/>
        </a:solidFill>
      </xdr:grpSpPr>
      <xdr:sp>
        <xdr:nvSpPr>
          <xdr:cNvPr id="11" name="AutoShape 12"/>
          <xdr:cNvSpPr>
            <a:spLocks/>
          </xdr:cNvSpPr>
        </xdr:nvSpPr>
        <xdr:spPr>
          <a:xfrm>
            <a:off x="535" y="11"/>
            <a:ext cx="63" cy="33"/>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17</xdr:col>
      <xdr:colOff>0</xdr:colOff>
      <xdr:row>10</xdr:row>
      <xdr:rowOff>0</xdr:rowOff>
    </xdr:from>
    <xdr:to>
      <xdr:col>18</xdr:col>
      <xdr:colOff>600075</xdr:colOff>
      <xdr:row>11</xdr:row>
      <xdr:rowOff>142875</xdr:rowOff>
    </xdr:to>
    <xdr:grpSp>
      <xdr:nvGrpSpPr>
        <xdr:cNvPr id="13" name="Group 14">
          <a:hlinkClick r:id="rId5"/>
        </xdr:cNvPr>
        <xdr:cNvGrpSpPr>
          <a:grpSpLocks/>
        </xdr:cNvGrpSpPr>
      </xdr:nvGrpSpPr>
      <xdr:grpSpPr>
        <a:xfrm>
          <a:off x="6886575" y="2257425"/>
          <a:ext cx="1276350" cy="314325"/>
          <a:chOff x="319" y="110"/>
          <a:chExt cx="133" cy="33"/>
        </a:xfrm>
        <a:solidFill>
          <a:srgbClr val="FFFFFF"/>
        </a:solidFill>
      </xdr:grpSpPr>
      <xdr:sp>
        <xdr:nvSpPr>
          <xdr:cNvPr id="14" name="AutoShape 15"/>
          <xdr:cNvSpPr>
            <a:spLocks/>
          </xdr:cNvSpPr>
        </xdr:nvSpPr>
        <xdr:spPr>
          <a:xfrm>
            <a:off x="319" y="110"/>
            <a:ext cx="133" cy="33"/>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17</xdr:col>
      <xdr:colOff>0</xdr:colOff>
      <xdr:row>12</xdr:row>
      <xdr:rowOff>104775</xdr:rowOff>
    </xdr:from>
    <xdr:to>
      <xdr:col>18</xdr:col>
      <xdr:colOff>619125</xdr:colOff>
      <xdr:row>14</xdr:row>
      <xdr:rowOff>28575</xdr:rowOff>
    </xdr:to>
    <xdr:grpSp>
      <xdr:nvGrpSpPr>
        <xdr:cNvPr id="16" name="Group 23">
          <a:hlinkClick r:id="rId6"/>
        </xdr:cNvPr>
        <xdr:cNvGrpSpPr>
          <a:grpSpLocks/>
        </xdr:cNvGrpSpPr>
      </xdr:nvGrpSpPr>
      <xdr:grpSpPr>
        <a:xfrm>
          <a:off x="6886575" y="2743200"/>
          <a:ext cx="1295400" cy="304800"/>
          <a:chOff x="320" y="148"/>
          <a:chExt cx="133" cy="34"/>
        </a:xfrm>
        <a:solidFill>
          <a:srgbClr val="FFFFFF"/>
        </a:solidFill>
      </xdr:grpSpPr>
      <xdr:sp>
        <xdr:nvSpPr>
          <xdr:cNvPr id="17" name="AutoShape 24"/>
          <xdr:cNvSpPr>
            <a:spLocks/>
          </xdr:cNvSpPr>
        </xdr:nvSpPr>
        <xdr:spPr>
          <a:xfrm>
            <a:off x="320" y="148"/>
            <a:ext cx="133" cy="34"/>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28575</xdr:colOff>
      <xdr:row>3</xdr:row>
      <xdr:rowOff>114300</xdr:rowOff>
    </xdr:from>
    <xdr:to>
      <xdr:col>16</xdr:col>
      <xdr:colOff>247650</xdr:colOff>
      <xdr:row>29</xdr:row>
      <xdr:rowOff>38100</xdr:rowOff>
    </xdr:to>
    <xdr:graphicFrame>
      <xdr:nvGraphicFramePr>
        <xdr:cNvPr id="19" name="Chart 26"/>
        <xdr:cNvGraphicFramePr/>
      </xdr:nvGraphicFramePr>
      <xdr:xfrm>
        <a:off x="28575" y="1171575"/>
        <a:ext cx="6686550" cy="4362450"/>
      </xdr:xfrm>
      <a:graphic>
        <a:graphicData uri="http://schemas.openxmlformats.org/drawingml/2006/chart">
          <c:chart xmlns:c="http://schemas.openxmlformats.org/drawingml/2006/chart" r:id="rId7"/>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5353050</xdr:colOff>
      <xdr:row>4</xdr:row>
      <xdr:rowOff>142875</xdr:rowOff>
    </xdr:from>
    <xdr:to>
      <xdr:col>0</xdr:col>
      <xdr:colOff>6438900</xdr:colOff>
      <xdr:row>8</xdr:row>
      <xdr:rowOff>76200</xdr:rowOff>
    </xdr:to>
    <xdr:grpSp>
      <xdr:nvGrpSpPr>
        <xdr:cNvPr id="1" name="Group 6">
          <a:hlinkClick r:id="rId1"/>
        </xdr:cNvPr>
        <xdr:cNvGrpSpPr>
          <a:grpSpLocks/>
        </xdr:cNvGrpSpPr>
      </xdr:nvGrpSpPr>
      <xdr:grpSpPr>
        <a:xfrm>
          <a:off x="5353050" y="5857875"/>
          <a:ext cx="1095375" cy="619125"/>
          <a:chOff x="444" y="585"/>
          <a:chExt cx="115" cy="64"/>
        </a:xfrm>
        <a:solidFill>
          <a:srgbClr val="FFFFFF"/>
        </a:solidFill>
      </xdr:grpSpPr>
      <xdr:sp>
        <xdr:nvSpPr>
          <xdr:cNvPr id="2" name="AutoShape 2"/>
          <xdr:cNvSpPr>
            <a:spLocks/>
          </xdr:cNvSpPr>
        </xdr:nvSpPr>
        <xdr:spPr>
          <a:xfrm>
            <a:off x="444" y="585"/>
            <a:ext cx="115" cy="64"/>
          </a:xfrm>
          <a:prstGeom prst="roundRect">
            <a:avLst/>
          </a:prstGeom>
          <a:solidFill>
            <a:srgbClr val="FF99CC"/>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oneCellAnchor>
    <xdr:from>
      <xdr:col>0</xdr:col>
      <xdr:colOff>2581275</xdr:colOff>
      <xdr:row>0</xdr:row>
      <xdr:rowOff>933450</xdr:rowOff>
    </xdr:from>
    <xdr:ext cx="6905625" cy="4019550"/>
    <xdr:sp>
      <xdr:nvSpPr>
        <xdr:cNvPr id="4" name="TextBox 4"/>
        <xdr:cNvSpPr txBox="1">
          <a:spLocks noChangeArrowheads="1"/>
        </xdr:cNvSpPr>
      </xdr:nvSpPr>
      <xdr:spPr>
        <a:xfrm>
          <a:off x="2581275" y="933450"/>
          <a:ext cx="6905625" cy="4019550"/>
        </a:xfrm>
        <a:prstGeom prst="rect">
          <a:avLst/>
        </a:prstGeom>
        <a:solidFill>
          <a:srgbClr val="FFFFFF"/>
        </a:solidFill>
        <a:ln w="9525" cmpd="sng">
          <a:noFill/>
        </a:ln>
      </xdr:spPr>
      <xdr:txBody>
        <a:bodyPr vertOverflow="clip" wrap="square" anchor="just"/>
        <a:p>
          <a:pPr algn="l">
            <a:defRPr/>
          </a:pPr>
          <a:r>
            <a:rPr lang="en-US" cap="none" sz="2000" b="0" i="0" u="none" baseline="0">
              <a:latin typeface="ＭＳ ゴシック"/>
              <a:ea typeface="ＭＳ ゴシック"/>
              <a:cs typeface="ＭＳ ゴシック"/>
            </a:rPr>
            <a:t>　</a:t>
          </a:r>
          <a:r>
            <a:rPr lang="en-US" cap="none" sz="2000" b="0" i="0" u="none" baseline="0">
              <a:solidFill>
                <a:srgbClr val="0000D4"/>
              </a:solidFill>
              <a:latin typeface="ＭＳ ゴシック"/>
              <a:ea typeface="ＭＳ ゴシック"/>
              <a:cs typeface="ＭＳ ゴシック"/>
            </a:rPr>
            <a:t>このソフトは中学校、高等学校に在籍する特別な教育的支援の必要な児童生徒について、学習面や行動面での困難さや不自由さの傾向を把握し、一人一人の教育的ニーズに応じた支援に役立てることを目的としたものであり、診断を目的としたものではありません。</a:t>
          </a:r>
          <a:r>
            <a:rPr lang="en-US" cap="none" sz="2000" b="0" i="0" u="none" baseline="0">
              <a:latin typeface="ＭＳ ゴシック"/>
              <a:ea typeface="ＭＳ ゴシック"/>
              <a:cs typeface="ＭＳ ゴシック"/>
            </a:rPr>
            <a:t>
　</a:t>
          </a:r>
          <a:r>
            <a:rPr lang="en-US" cap="none" sz="2000" b="0" i="0" u="none" baseline="0">
              <a:solidFill>
                <a:srgbClr val="DD0806"/>
              </a:solidFill>
              <a:latin typeface="ＭＳ ゴシック"/>
              <a:ea typeface="ＭＳ ゴシック"/>
              <a:cs typeface="ＭＳ ゴシック"/>
            </a:rPr>
            <a:t>なお、上記の目的以外で使用することはできません。実施後の結果は個人情報保護の観点から取扱いには十分留意してください。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2486025</xdr:colOff>
      <xdr:row>1</xdr:row>
      <xdr:rowOff>66675</xdr:rowOff>
    </xdr:from>
    <xdr:to>
      <xdr:col>5</xdr:col>
      <xdr:colOff>3848100</xdr:colOff>
      <xdr:row>3</xdr:row>
      <xdr:rowOff>142875</xdr:rowOff>
    </xdr:to>
    <xdr:sp>
      <xdr:nvSpPr>
        <xdr:cNvPr id="1" name="AutoShape 3"/>
        <xdr:cNvSpPr>
          <a:spLocks/>
        </xdr:cNvSpPr>
      </xdr:nvSpPr>
      <xdr:spPr>
        <a:xfrm>
          <a:off x="3295650" y="257175"/>
          <a:ext cx="1362075" cy="457200"/>
        </a:xfrm>
        <a:prstGeom prst="wedgeRoundRectCallout">
          <a:avLst>
            <a:gd name="adj1" fmla="val 62148"/>
            <a:gd name="adj2" fmla="val 16666"/>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学年、組、氏名は必ず入力してください。</a:t>
          </a:r>
        </a:p>
      </xdr:txBody>
    </xdr:sp>
    <xdr:clientData/>
  </xdr:twoCellAnchor>
  <xdr:twoCellAnchor>
    <xdr:from>
      <xdr:col>5</xdr:col>
      <xdr:colOff>2724150</xdr:colOff>
      <xdr:row>3</xdr:row>
      <xdr:rowOff>361950</xdr:rowOff>
    </xdr:from>
    <xdr:to>
      <xdr:col>6</xdr:col>
      <xdr:colOff>323850</xdr:colOff>
      <xdr:row>3</xdr:row>
      <xdr:rowOff>904875</xdr:rowOff>
    </xdr:to>
    <xdr:sp>
      <xdr:nvSpPr>
        <xdr:cNvPr id="2" name="AutoShape 4"/>
        <xdr:cNvSpPr>
          <a:spLocks/>
        </xdr:cNvSpPr>
      </xdr:nvSpPr>
      <xdr:spPr>
        <a:xfrm>
          <a:off x="3533775" y="933450"/>
          <a:ext cx="1552575" cy="542925"/>
        </a:xfrm>
        <a:prstGeom prst="wedgeRoundRectCallout">
          <a:avLst>
            <a:gd name="adj1" fmla="val 60430"/>
            <a:gd name="adj2" fmla="val 51754"/>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当てはまる項目はこの欄に「１」を入力して</a:t>
          </a:r>
          <a:r>
            <a:rPr lang="en-US" cap="none" sz="1100" b="0" i="0" u="none" baseline="0">
              <a:latin typeface="ＭＳ Ｐゴシック"/>
              <a:ea typeface="ＭＳ Ｐゴシック"/>
              <a:cs typeface="ＭＳ Ｐゴシック"/>
            </a:rPr>
            <a:t>ください。</a:t>
          </a:r>
        </a:p>
      </xdr:txBody>
    </xdr:sp>
    <xdr:clientData/>
  </xdr:twoCellAnchor>
  <xdr:twoCellAnchor>
    <xdr:from>
      <xdr:col>5</xdr:col>
      <xdr:colOff>57150</xdr:colOff>
      <xdr:row>3</xdr:row>
      <xdr:rowOff>85725</xdr:rowOff>
    </xdr:from>
    <xdr:to>
      <xdr:col>5</xdr:col>
      <xdr:colOff>1647825</xdr:colOff>
      <xdr:row>3</xdr:row>
      <xdr:rowOff>447675</xdr:rowOff>
    </xdr:to>
    <xdr:grpSp>
      <xdr:nvGrpSpPr>
        <xdr:cNvPr id="3" name="Group 14">
          <a:hlinkClick r:id="rId1"/>
        </xdr:cNvPr>
        <xdr:cNvGrpSpPr>
          <a:grpSpLocks/>
        </xdr:cNvGrpSpPr>
      </xdr:nvGrpSpPr>
      <xdr:grpSpPr>
        <a:xfrm>
          <a:off x="866775" y="657225"/>
          <a:ext cx="1590675" cy="361950"/>
          <a:chOff x="92" y="69"/>
          <a:chExt cx="133" cy="38"/>
        </a:xfrm>
        <a:solidFill>
          <a:srgbClr val="FFFFFF"/>
        </a:solidFill>
      </xdr:grpSpPr>
      <xdr:sp>
        <xdr:nvSpPr>
          <xdr:cNvPr id="4" name="AutoShape 9"/>
          <xdr:cNvSpPr>
            <a:spLocks/>
          </xdr:cNvSpPr>
        </xdr:nvSpPr>
        <xdr:spPr>
          <a:xfrm>
            <a:off x="92" y="69"/>
            <a:ext cx="133" cy="38"/>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76200</xdr:colOff>
      <xdr:row>3</xdr:row>
      <xdr:rowOff>514350</xdr:rowOff>
    </xdr:from>
    <xdr:to>
      <xdr:col>5</xdr:col>
      <xdr:colOff>847725</xdr:colOff>
      <xdr:row>3</xdr:row>
      <xdr:rowOff>876300</xdr:rowOff>
    </xdr:to>
    <xdr:grpSp>
      <xdr:nvGrpSpPr>
        <xdr:cNvPr id="6" name="Group 11">
          <a:hlinkClick r:id="rId2"/>
        </xdr:cNvPr>
        <xdr:cNvGrpSpPr>
          <a:grpSpLocks/>
        </xdr:cNvGrpSpPr>
      </xdr:nvGrpSpPr>
      <xdr:grpSpPr>
        <a:xfrm>
          <a:off x="885825" y="1085850"/>
          <a:ext cx="771525" cy="361950"/>
          <a:chOff x="309" y="85"/>
          <a:chExt cx="77" cy="38"/>
        </a:xfrm>
        <a:solidFill>
          <a:srgbClr val="FFFFFF"/>
        </a:solidFill>
      </xdr:grpSpPr>
      <xdr:sp>
        <xdr:nvSpPr>
          <xdr:cNvPr id="7" name="AutoShape 12"/>
          <xdr:cNvSpPr>
            <a:spLocks/>
          </xdr:cNvSpPr>
        </xdr:nvSpPr>
        <xdr:spPr>
          <a:xfrm>
            <a:off x="309" y="85"/>
            <a:ext cx="77" cy="38"/>
          </a:xfrm>
          <a:prstGeom prst="roundRect">
            <a:avLst/>
          </a:prstGeom>
          <a:solidFill>
            <a:srgbClr val="CC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20</xdr:col>
      <xdr:colOff>190500</xdr:colOff>
      <xdr:row>0</xdr:row>
      <xdr:rowOff>0</xdr:rowOff>
    </xdr:to>
    <xdr:graphicFrame>
      <xdr:nvGraphicFramePr>
        <xdr:cNvPr id="1" name="Chart 1"/>
        <xdr:cNvGraphicFramePr/>
      </xdr:nvGraphicFramePr>
      <xdr:xfrm>
        <a:off x="190500" y="0"/>
        <a:ext cx="737235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sp>
      <xdr:nvSpPr>
        <xdr:cNvPr id="2" name="AutoShape 2"/>
        <xdr:cNvSpPr>
          <a:spLocks/>
        </xdr:cNvSpPr>
      </xdr:nvSpPr>
      <xdr:spPr>
        <a:xfrm>
          <a:off x="0" y="0"/>
          <a:ext cx="0" cy="0"/>
        </a:xfrm>
        <a:prstGeom prst="wedgeRoundRectCallout">
          <a:avLst>
            <a:gd name="adj1" fmla="val 75120"/>
            <a:gd name="adj2" fmla="val -104347"/>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DD0806"/>
              </a:solidFill>
              <a:latin typeface="ＭＳ Ｐゴシック"/>
              <a:ea typeface="ＭＳ Ｐゴシック"/>
              <a:cs typeface="ＭＳ Ｐゴシック"/>
            </a:rPr>
            <a:t>＊項目が確認される場合のみ、チェック欄に「１」を記入する。</a:t>
          </a:r>
        </a:p>
      </xdr:txBody>
    </xdr:sp>
    <xdr:clientData/>
  </xdr:twoCellAnchor>
  <xdr:twoCellAnchor>
    <xdr:from>
      <xdr:col>7</xdr:col>
      <xdr:colOff>228600</xdr:colOff>
      <xdr:row>0</xdr:row>
      <xdr:rowOff>0</xdr:rowOff>
    </xdr:from>
    <xdr:to>
      <xdr:col>7</xdr:col>
      <xdr:colOff>228600</xdr:colOff>
      <xdr:row>0</xdr:row>
      <xdr:rowOff>0</xdr:rowOff>
    </xdr:to>
    <xdr:sp>
      <xdr:nvSpPr>
        <xdr:cNvPr id="3" name="AutoShape 4"/>
        <xdr:cNvSpPr>
          <a:spLocks/>
        </xdr:cNvSpPr>
      </xdr:nvSpPr>
      <xdr:spPr>
        <a:xfrm>
          <a:off x="4514850" y="0"/>
          <a:ext cx="0" cy="0"/>
        </a:xfrm>
        <a:prstGeom prst="wedgeRoundRectCallout">
          <a:avLst>
            <a:gd name="adj1" fmla="val 75120"/>
            <a:gd name="adj2" fmla="val -104347"/>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DD0806"/>
              </a:solidFill>
              <a:latin typeface="ＭＳ Ｐゴシック"/>
              <a:ea typeface="ＭＳ Ｐゴシック"/>
              <a:cs typeface="ＭＳ Ｐゴシック"/>
            </a:rPr>
            <a:t>＊項目が確認される場合のみ、チェック欄に「１」を記入する。</a:t>
          </a:r>
        </a:p>
      </xdr:txBody>
    </xdr:sp>
    <xdr:clientData/>
  </xdr:twoCellAnchor>
  <xdr:twoCellAnchor>
    <xdr:from>
      <xdr:col>5</xdr:col>
      <xdr:colOff>276225</xdr:colOff>
      <xdr:row>3</xdr:row>
      <xdr:rowOff>38100</xdr:rowOff>
    </xdr:from>
    <xdr:to>
      <xdr:col>5</xdr:col>
      <xdr:colOff>1181100</xdr:colOff>
      <xdr:row>4</xdr:row>
      <xdr:rowOff>161925</xdr:rowOff>
    </xdr:to>
    <xdr:grpSp>
      <xdr:nvGrpSpPr>
        <xdr:cNvPr id="4" name="Group 137">
          <a:hlinkClick r:id="rId2"/>
        </xdr:cNvPr>
        <xdr:cNvGrpSpPr>
          <a:grpSpLocks/>
        </xdr:cNvGrpSpPr>
      </xdr:nvGrpSpPr>
      <xdr:grpSpPr>
        <a:xfrm>
          <a:off x="466725" y="609600"/>
          <a:ext cx="904875" cy="342900"/>
          <a:chOff x="135" y="45"/>
          <a:chExt cx="71" cy="29"/>
        </a:xfrm>
        <a:solidFill>
          <a:srgbClr val="FFFFFF"/>
        </a:solidFill>
      </xdr:grpSpPr>
      <xdr:sp>
        <xdr:nvSpPr>
          <xdr:cNvPr id="5" name="AutoShape 97"/>
          <xdr:cNvSpPr>
            <a:spLocks/>
          </xdr:cNvSpPr>
        </xdr:nvSpPr>
        <xdr:spPr>
          <a:xfrm>
            <a:off x="135" y="45"/>
            <a:ext cx="71" cy="29"/>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276225</xdr:colOff>
      <xdr:row>4</xdr:row>
      <xdr:rowOff>209550</xdr:rowOff>
    </xdr:from>
    <xdr:to>
      <xdr:col>5</xdr:col>
      <xdr:colOff>1552575</xdr:colOff>
      <xdr:row>4</xdr:row>
      <xdr:rowOff>523875</xdr:rowOff>
    </xdr:to>
    <xdr:grpSp>
      <xdr:nvGrpSpPr>
        <xdr:cNvPr id="7" name="Group 99">
          <a:hlinkClick r:id="rId3"/>
        </xdr:cNvPr>
        <xdr:cNvGrpSpPr>
          <a:grpSpLocks/>
        </xdr:cNvGrpSpPr>
      </xdr:nvGrpSpPr>
      <xdr:grpSpPr>
        <a:xfrm>
          <a:off x="466725" y="1000125"/>
          <a:ext cx="1276350" cy="314325"/>
          <a:chOff x="319" y="110"/>
          <a:chExt cx="133" cy="33"/>
        </a:xfrm>
        <a:solidFill>
          <a:srgbClr val="FFFFFF"/>
        </a:solidFill>
      </xdr:grpSpPr>
      <xdr:sp>
        <xdr:nvSpPr>
          <xdr:cNvPr id="8" name="AutoShape 100"/>
          <xdr:cNvSpPr>
            <a:spLocks/>
          </xdr:cNvSpPr>
        </xdr:nvSpPr>
        <xdr:spPr>
          <a:xfrm>
            <a:off x="319" y="110"/>
            <a:ext cx="133" cy="33"/>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276225</xdr:colOff>
      <xdr:row>4</xdr:row>
      <xdr:rowOff>571500</xdr:rowOff>
    </xdr:from>
    <xdr:to>
      <xdr:col>5</xdr:col>
      <xdr:colOff>1552575</xdr:colOff>
      <xdr:row>4</xdr:row>
      <xdr:rowOff>904875</xdr:rowOff>
    </xdr:to>
    <xdr:grpSp>
      <xdr:nvGrpSpPr>
        <xdr:cNvPr id="10" name="Group 102">
          <a:hlinkClick r:id="rId4"/>
        </xdr:cNvPr>
        <xdr:cNvGrpSpPr>
          <a:grpSpLocks/>
        </xdr:cNvGrpSpPr>
      </xdr:nvGrpSpPr>
      <xdr:grpSpPr>
        <a:xfrm>
          <a:off x="466725" y="1362075"/>
          <a:ext cx="1276350" cy="333375"/>
          <a:chOff x="320" y="148"/>
          <a:chExt cx="133" cy="34"/>
        </a:xfrm>
        <a:solidFill>
          <a:srgbClr val="FFFFFF"/>
        </a:solidFill>
      </xdr:grpSpPr>
      <xdr:sp>
        <xdr:nvSpPr>
          <xdr:cNvPr id="11" name="AutoShape 103"/>
          <xdr:cNvSpPr>
            <a:spLocks/>
          </xdr:cNvSpPr>
        </xdr:nvSpPr>
        <xdr:spPr>
          <a:xfrm>
            <a:off x="320" y="148"/>
            <a:ext cx="133" cy="34"/>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276225</xdr:colOff>
      <xdr:row>4</xdr:row>
      <xdr:rowOff>952500</xdr:rowOff>
    </xdr:from>
    <xdr:to>
      <xdr:col>5</xdr:col>
      <xdr:colOff>1552575</xdr:colOff>
      <xdr:row>4</xdr:row>
      <xdr:rowOff>1247775</xdr:rowOff>
    </xdr:to>
    <xdr:grpSp>
      <xdr:nvGrpSpPr>
        <xdr:cNvPr id="13" name="Group 105">
          <a:hlinkClick r:id="rId5"/>
        </xdr:cNvPr>
        <xdr:cNvGrpSpPr>
          <a:grpSpLocks/>
        </xdr:cNvGrpSpPr>
      </xdr:nvGrpSpPr>
      <xdr:grpSpPr>
        <a:xfrm>
          <a:off x="466725" y="1743075"/>
          <a:ext cx="1276350" cy="295275"/>
          <a:chOff x="178" y="110"/>
          <a:chExt cx="133" cy="31"/>
        </a:xfrm>
        <a:solidFill>
          <a:srgbClr val="FFFFFF"/>
        </a:solidFill>
      </xdr:grpSpPr>
      <xdr:sp>
        <xdr:nvSpPr>
          <xdr:cNvPr id="14" name="AutoShape 106"/>
          <xdr:cNvSpPr>
            <a:spLocks/>
          </xdr:cNvSpPr>
        </xdr:nvSpPr>
        <xdr:spPr>
          <a:xfrm>
            <a:off x="178" y="110"/>
            <a:ext cx="133" cy="31"/>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2419350</xdr:colOff>
      <xdr:row>4</xdr:row>
      <xdr:rowOff>885825</xdr:rowOff>
    </xdr:from>
    <xdr:to>
      <xdr:col>5</xdr:col>
      <xdr:colOff>3829050</xdr:colOff>
      <xdr:row>4</xdr:row>
      <xdr:rowOff>1238250</xdr:rowOff>
    </xdr:to>
    <xdr:grpSp>
      <xdr:nvGrpSpPr>
        <xdr:cNvPr id="16" name="Group 108">
          <a:hlinkClick r:id="rId6"/>
        </xdr:cNvPr>
        <xdr:cNvGrpSpPr>
          <a:grpSpLocks/>
        </xdr:cNvGrpSpPr>
      </xdr:nvGrpSpPr>
      <xdr:grpSpPr>
        <a:xfrm>
          <a:off x="2609850" y="1676400"/>
          <a:ext cx="1409700" cy="352425"/>
          <a:chOff x="316" y="124"/>
          <a:chExt cx="133" cy="38"/>
        </a:xfrm>
        <a:solidFill>
          <a:srgbClr val="FFFFFF"/>
        </a:solidFill>
      </xdr:grpSpPr>
      <xdr:sp>
        <xdr:nvSpPr>
          <xdr:cNvPr id="17" name="AutoShape 109"/>
          <xdr:cNvSpPr>
            <a:spLocks/>
          </xdr:cNvSpPr>
        </xdr:nvSpPr>
        <xdr:spPr>
          <a:xfrm>
            <a:off x="316" y="124"/>
            <a:ext cx="133" cy="38"/>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2971800</xdr:colOff>
      <xdr:row>3</xdr:row>
      <xdr:rowOff>76200</xdr:rowOff>
    </xdr:from>
    <xdr:to>
      <xdr:col>5</xdr:col>
      <xdr:colOff>3771900</xdr:colOff>
      <xdr:row>4</xdr:row>
      <xdr:rowOff>209550</xdr:rowOff>
    </xdr:to>
    <xdr:grpSp>
      <xdr:nvGrpSpPr>
        <xdr:cNvPr id="19" name="Group 117">
          <a:hlinkClick r:id="rId7"/>
        </xdr:cNvPr>
        <xdr:cNvGrpSpPr>
          <a:grpSpLocks/>
        </xdr:cNvGrpSpPr>
      </xdr:nvGrpSpPr>
      <xdr:grpSpPr>
        <a:xfrm>
          <a:off x="3162300" y="647700"/>
          <a:ext cx="800100" cy="352425"/>
          <a:chOff x="695" y="295"/>
          <a:chExt cx="58" cy="28"/>
        </a:xfrm>
        <a:solidFill>
          <a:srgbClr val="FFFFFF"/>
        </a:solidFill>
      </xdr:grpSpPr>
      <xdr:sp>
        <xdr:nvSpPr>
          <xdr:cNvPr id="20" name="AutoShape 115"/>
          <xdr:cNvSpPr>
            <a:spLocks/>
          </xdr:cNvSpPr>
        </xdr:nvSpPr>
        <xdr:spPr>
          <a:xfrm>
            <a:off x="695" y="295"/>
            <a:ext cx="58" cy="28"/>
          </a:xfrm>
          <a:prstGeom prst="roundRect">
            <a:avLst/>
          </a:prstGeom>
          <a:solidFill>
            <a:srgbClr val="CC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xdr:row>
      <xdr:rowOff>76200</xdr:rowOff>
    </xdr:from>
    <xdr:to>
      <xdr:col>15</xdr:col>
      <xdr:colOff>85725</xdr:colOff>
      <xdr:row>32</xdr:row>
      <xdr:rowOff>85725</xdr:rowOff>
    </xdr:to>
    <xdr:graphicFrame>
      <xdr:nvGraphicFramePr>
        <xdr:cNvPr id="1" name="Chart 1"/>
        <xdr:cNvGraphicFramePr/>
      </xdr:nvGraphicFramePr>
      <xdr:xfrm>
        <a:off x="76200" y="866775"/>
        <a:ext cx="5762625" cy="4810125"/>
      </xdr:xfrm>
      <a:graphic>
        <a:graphicData uri="http://schemas.openxmlformats.org/drawingml/2006/chart">
          <c:chart xmlns:c="http://schemas.openxmlformats.org/drawingml/2006/chart" r:id="rId1"/>
        </a:graphicData>
      </a:graphic>
    </xdr:graphicFrame>
    <xdr:clientData fLocksWithSheet="0"/>
  </xdr:twoCellAnchor>
  <xdr:twoCellAnchor>
    <xdr:from>
      <xdr:col>17</xdr:col>
      <xdr:colOff>9525</xdr:colOff>
      <xdr:row>17</xdr:row>
      <xdr:rowOff>28575</xdr:rowOff>
    </xdr:from>
    <xdr:to>
      <xdr:col>18</xdr:col>
      <xdr:colOff>76200</xdr:colOff>
      <xdr:row>19</xdr:row>
      <xdr:rowOff>85725</xdr:rowOff>
    </xdr:to>
    <xdr:grpSp>
      <xdr:nvGrpSpPr>
        <xdr:cNvPr id="2" name="Group 2">
          <a:hlinkClick r:id="rId2"/>
        </xdr:cNvPr>
        <xdr:cNvGrpSpPr>
          <a:grpSpLocks/>
        </xdr:cNvGrpSpPr>
      </xdr:nvGrpSpPr>
      <xdr:grpSpPr>
        <a:xfrm>
          <a:off x="6715125" y="3048000"/>
          <a:ext cx="742950" cy="400050"/>
          <a:chOff x="67" y="87"/>
          <a:chExt cx="58" cy="28"/>
        </a:xfrm>
        <a:solidFill>
          <a:srgbClr val="FFFFFF"/>
        </a:solidFill>
      </xdr:grpSpPr>
      <xdr:sp>
        <xdr:nvSpPr>
          <xdr:cNvPr id="3" name="AutoShape 3"/>
          <xdr:cNvSpPr>
            <a:spLocks/>
          </xdr:cNvSpPr>
        </xdr:nvSpPr>
        <xdr:spPr>
          <a:xfrm>
            <a:off x="67" y="87"/>
            <a:ext cx="58" cy="28"/>
          </a:xfrm>
          <a:prstGeom prst="roundRect">
            <a:avLst/>
          </a:prstGeom>
          <a:solidFill>
            <a:srgbClr val="CC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17</xdr:col>
      <xdr:colOff>0</xdr:colOff>
      <xdr:row>4</xdr:row>
      <xdr:rowOff>0</xdr:rowOff>
    </xdr:from>
    <xdr:to>
      <xdr:col>18</xdr:col>
      <xdr:colOff>123825</xdr:colOff>
      <xdr:row>6</xdr:row>
      <xdr:rowOff>28575</xdr:rowOff>
    </xdr:to>
    <xdr:grpSp>
      <xdr:nvGrpSpPr>
        <xdr:cNvPr id="5" name="Group 11">
          <a:hlinkClick r:id="rId3"/>
        </xdr:cNvPr>
        <xdr:cNvGrpSpPr>
          <a:grpSpLocks/>
        </xdr:cNvGrpSpPr>
      </xdr:nvGrpSpPr>
      <xdr:grpSpPr>
        <a:xfrm>
          <a:off x="6705600" y="790575"/>
          <a:ext cx="800100" cy="371475"/>
          <a:chOff x="535" y="11"/>
          <a:chExt cx="63" cy="33"/>
        </a:xfrm>
        <a:solidFill>
          <a:srgbClr val="FFFFFF"/>
        </a:solidFill>
      </xdr:grpSpPr>
      <xdr:sp>
        <xdr:nvSpPr>
          <xdr:cNvPr id="6" name="AutoShape 12"/>
          <xdr:cNvSpPr>
            <a:spLocks/>
          </xdr:cNvSpPr>
        </xdr:nvSpPr>
        <xdr:spPr>
          <a:xfrm>
            <a:off x="535" y="11"/>
            <a:ext cx="63" cy="33"/>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17</xdr:col>
      <xdr:colOff>0</xdr:colOff>
      <xdr:row>7</xdr:row>
      <xdr:rowOff>161925</xdr:rowOff>
    </xdr:from>
    <xdr:to>
      <xdr:col>18</xdr:col>
      <xdr:colOff>571500</xdr:colOff>
      <xdr:row>9</xdr:row>
      <xdr:rowOff>161925</xdr:rowOff>
    </xdr:to>
    <xdr:grpSp>
      <xdr:nvGrpSpPr>
        <xdr:cNvPr id="8" name="Group 14">
          <a:hlinkClick r:id="rId4"/>
        </xdr:cNvPr>
        <xdr:cNvGrpSpPr>
          <a:grpSpLocks/>
        </xdr:cNvGrpSpPr>
      </xdr:nvGrpSpPr>
      <xdr:grpSpPr>
        <a:xfrm>
          <a:off x="6705600" y="1466850"/>
          <a:ext cx="1247775" cy="342900"/>
          <a:chOff x="319" y="110"/>
          <a:chExt cx="133" cy="33"/>
        </a:xfrm>
        <a:solidFill>
          <a:srgbClr val="FFFFFF"/>
        </a:solidFill>
      </xdr:grpSpPr>
      <xdr:sp>
        <xdr:nvSpPr>
          <xdr:cNvPr id="9" name="AutoShape 15"/>
          <xdr:cNvSpPr>
            <a:spLocks/>
          </xdr:cNvSpPr>
        </xdr:nvSpPr>
        <xdr:spPr>
          <a:xfrm>
            <a:off x="319" y="110"/>
            <a:ext cx="133" cy="33"/>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17</xdr:col>
      <xdr:colOff>0</xdr:colOff>
      <xdr:row>10</xdr:row>
      <xdr:rowOff>161925</xdr:rowOff>
    </xdr:from>
    <xdr:to>
      <xdr:col>18</xdr:col>
      <xdr:colOff>571500</xdr:colOff>
      <xdr:row>13</xdr:row>
      <xdr:rowOff>0</xdr:rowOff>
    </xdr:to>
    <xdr:grpSp>
      <xdr:nvGrpSpPr>
        <xdr:cNvPr id="11" name="Group 17">
          <a:hlinkClick r:id="rId5"/>
        </xdr:cNvPr>
        <xdr:cNvGrpSpPr>
          <a:grpSpLocks/>
        </xdr:cNvGrpSpPr>
      </xdr:nvGrpSpPr>
      <xdr:grpSpPr>
        <a:xfrm>
          <a:off x="6705600" y="1981200"/>
          <a:ext cx="1247775" cy="352425"/>
          <a:chOff x="320" y="148"/>
          <a:chExt cx="133" cy="34"/>
        </a:xfrm>
        <a:solidFill>
          <a:srgbClr val="FFFFFF"/>
        </a:solidFill>
      </xdr:grpSpPr>
      <xdr:sp>
        <xdr:nvSpPr>
          <xdr:cNvPr id="12" name="AutoShape 18"/>
          <xdr:cNvSpPr>
            <a:spLocks/>
          </xdr:cNvSpPr>
        </xdr:nvSpPr>
        <xdr:spPr>
          <a:xfrm>
            <a:off x="320" y="148"/>
            <a:ext cx="133" cy="34"/>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17</xdr:col>
      <xdr:colOff>0</xdr:colOff>
      <xdr:row>13</xdr:row>
      <xdr:rowOff>142875</xdr:rowOff>
    </xdr:from>
    <xdr:to>
      <xdr:col>18</xdr:col>
      <xdr:colOff>571500</xdr:colOff>
      <xdr:row>16</xdr:row>
      <xdr:rowOff>0</xdr:rowOff>
    </xdr:to>
    <xdr:grpSp>
      <xdr:nvGrpSpPr>
        <xdr:cNvPr id="14" name="Group 20">
          <a:hlinkClick r:id="rId6"/>
        </xdr:cNvPr>
        <xdr:cNvGrpSpPr>
          <a:grpSpLocks/>
        </xdr:cNvGrpSpPr>
      </xdr:nvGrpSpPr>
      <xdr:grpSpPr>
        <a:xfrm>
          <a:off x="6705600" y="2476500"/>
          <a:ext cx="1247775" cy="371475"/>
          <a:chOff x="178" y="110"/>
          <a:chExt cx="133" cy="31"/>
        </a:xfrm>
        <a:solidFill>
          <a:srgbClr val="FFFFFF"/>
        </a:solidFill>
      </xdr:grpSpPr>
      <xdr:sp>
        <xdr:nvSpPr>
          <xdr:cNvPr id="15" name="AutoShape 21"/>
          <xdr:cNvSpPr>
            <a:spLocks/>
          </xdr:cNvSpPr>
        </xdr:nvSpPr>
        <xdr:spPr>
          <a:xfrm>
            <a:off x="178" y="110"/>
            <a:ext cx="133" cy="31"/>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76200</xdr:rowOff>
    </xdr:from>
    <xdr:to>
      <xdr:col>19</xdr:col>
      <xdr:colOff>0</xdr:colOff>
      <xdr:row>27</xdr:row>
      <xdr:rowOff>76200</xdr:rowOff>
    </xdr:to>
    <xdr:graphicFrame>
      <xdr:nvGraphicFramePr>
        <xdr:cNvPr id="1" name="Chart 1"/>
        <xdr:cNvGraphicFramePr/>
      </xdr:nvGraphicFramePr>
      <xdr:xfrm>
        <a:off x="9525" y="657225"/>
        <a:ext cx="6248400" cy="4114800"/>
      </xdr:xfrm>
      <a:graphic>
        <a:graphicData uri="http://schemas.openxmlformats.org/drawingml/2006/chart">
          <c:chart xmlns:c="http://schemas.openxmlformats.org/drawingml/2006/chart" r:id="rId1"/>
        </a:graphicData>
      </a:graphic>
    </xdr:graphicFrame>
    <xdr:clientData/>
  </xdr:twoCellAnchor>
  <xdr:twoCellAnchor>
    <xdr:from>
      <xdr:col>20</xdr:col>
      <xdr:colOff>9525</xdr:colOff>
      <xdr:row>7</xdr:row>
      <xdr:rowOff>0</xdr:rowOff>
    </xdr:from>
    <xdr:to>
      <xdr:col>21</xdr:col>
      <xdr:colOff>76200</xdr:colOff>
      <xdr:row>8</xdr:row>
      <xdr:rowOff>161925</xdr:rowOff>
    </xdr:to>
    <xdr:grpSp>
      <xdr:nvGrpSpPr>
        <xdr:cNvPr id="2" name="Group 16">
          <a:hlinkClick r:id="rId2"/>
        </xdr:cNvPr>
        <xdr:cNvGrpSpPr>
          <a:grpSpLocks/>
        </xdr:cNvGrpSpPr>
      </xdr:nvGrpSpPr>
      <xdr:grpSpPr>
        <a:xfrm>
          <a:off x="6943725" y="1266825"/>
          <a:ext cx="742950" cy="333375"/>
          <a:chOff x="62" y="46"/>
          <a:chExt cx="58" cy="29"/>
        </a:xfrm>
        <a:solidFill>
          <a:srgbClr val="FFFFFF"/>
        </a:solidFill>
      </xdr:grpSpPr>
      <xdr:sp>
        <xdr:nvSpPr>
          <xdr:cNvPr id="3" name="AutoShape 17"/>
          <xdr:cNvSpPr>
            <a:spLocks/>
          </xdr:cNvSpPr>
        </xdr:nvSpPr>
        <xdr:spPr>
          <a:xfrm>
            <a:off x="62" y="46"/>
            <a:ext cx="58" cy="29"/>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20</xdr:col>
      <xdr:colOff>9525</xdr:colOff>
      <xdr:row>4</xdr:row>
      <xdr:rowOff>0</xdr:rowOff>
    </xdr:from>
    <xdr:to>
      <xdr:col>21</xdr:col>
      <xdr:colOff>76200</xdr:colOff>
      <xdr:row>5</xdr:row>
      <xdr:rowOff>161925</xdr:rowOff>
    </xdr:to>
    <xdr:grpSp>
      <xdr:nvGrpSpPr>
        <xdr:cNvPr id="5" name="Group 19">
          <a:hlinkClick r:id="rId3"/>
        </xdr:cNvPr>
        <xdr:cNvGrpSpPr>
          <a:grpSpLocks/>
        </xdr:cNvGrpSpPr>
      </xdr:nvGrpSpPr>
      <xdr:grpSpPr>
        <a:xfrm>
          <a:off x="6943725" y="752475"/>
          <a:ext cx="742950" cy="333375"/>
          <a:chOff x="511" y="130"/>
          <a:chExt cx="58" cy="29"/>
        </a:xfrm>
        <a:solidFill>
          <a:srgbClr val="FFFFFF"/>
        </a:solidFill>
      </xdr:grpSpPr>
      <xdr:sp>
        <xdr:nvSpPr>
          <xdr:cNvPr id="6" name="AutoShape 20"/>
          <xdr:cNvSpPr>
            <a:spLocks/>
          </xdr:cNvSpPr>
        </xdr:nvSpPr>
        <xdr:spPr>
          <a:xfrm>
            <a:off x="511" y="130"/>
            <a:ext cx="58" cy="29"/>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20</xdr:col>
      <xdr:colOff>9525</xdr:colOff>
      <xdr:row>16</xdr:row>
      <xdr:rowOff>28575</xdr:rowOff>
    </xdr:from>
    <xdr:to>
      <xdr:col>21</xdr:col>
      <xdr:colOff>142875</xdr:colOff>
      <xdr:row>18</xdr:row>
      <xdr:rowOff>85725</xdr:rowOff>
    </xdr:to>
    <xdr:grpSp>
      <xdr:nvGrpSpPr>
        <xdr:cNvPr id="8" name="Group 22">
          <a:hlinkClick r:id="rId4"/>
        </xdr:cNvPr>
        <xdr:cNvGrpSpPr>
          <a:grpSpLocks/>
        </xdr:cNvGrpSpPr>
      </xdr:nvGrpSpPr>
      <xdr:grpSpPr>
        <a:xfrm>
          <a:off x="6943725" y="2838450"/>
          <a:ext cx="809625" cy="400050"/>
          <a:chOff x="695" y="295"/>
          <a:chExt cx="58" cy="28"/>
        </a:xfrm>
        <a:solidFill>
          <a:srgbClr val="FFFFFF"/>
        </a:solidFill>
      </xdr:grpSpPr>
      <xdr:sp>
        <xdr:nvSpPr>
          <xdr:cNvPr id="9" name="AutoShape 23"/>
          <xdr:cNvSpPr>
            <a:spLocks/>
          </xdr:cNvSpPr>
        </xdr:nvSpPr>
        <xdr:spPr>
          <a:xfrm>
            <a:off x="695" y="295"/>
            <a:ext cx="58" cy="28"/>
          </a:xfrm>
          <a:prstGeom prst="roundRect">
            <a:avLst/>
          </a:prstGeom>
          <a:solidFill>
            <a:srgbClr val="CC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20</xdr:col>
      <xdr:colOff>9525</xdr:colOff>
      <xdr:row>10</xdr:row>
      <xdr:rowOff>0</xdr:rowOff>
    </xdr:from>
    <xdr:to>
      <xdr:col>21</xdr:col>
      <xdr:colOff>628650</xdr:colOff>
      <xdr:row>12</xdr:row>
      <xdr:rowOff>57150</xdr:rowOff>
    </xdr:to>
    <xdr:grpSp>
      <xdr:nvGrpSpPr>
        <xdr:cNvPr id="11" name="Group 28">
          <a:hlinkClick r:id="rId5"/>
        </xdr:cNvPr>
        <xdr:cNvGrpSpPr>
          <a:grpSpLocks/>
        </xdr:cNvGrpSpPr>
      </xdr:nvGrpSpPr>
      <xdr:grpSpPr>
        <a:xfrm>
          <a:off x="6943725" y="1781175"/>
          <a:ext cx="1295400" cy="400050"/>
          <a:chOff x="320" y="148"/>
          <a:chExt cx="133" cy="34"/>
        </a:xfrm>
        <a:solidFill>
          <a:srgbClr val="FFFFFF"/>
        </a:solidFill>
      </xdr:grpSpPr>
      <xdr:sp>
        <xdr:nvSpPr>
          <xdr:cNvPr id="12" name="AutoShape 29"/>
          <xdr:cNvSpPr>
            <a:spLocks/>
          </xdr:cNvSpPr>
        </xdr:nvSpPr>
        <xdr:spPr>
          <a:xfrm>
            <a:off x="320" y="148"/>
            <a:ext cx="133" cy="34"/>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20</xdr:col>
      <xdr:colOff>9525</xdr:colOff>
      <xdr:row>13</xdr:row>
      <xdr:rowOff>47625</xdr:rowOff>
    </xdr:from>
    <xdr:to>
      <xdr:col>21</xdr:col>
      <xdr:colOff>619125</xdr:colOff>
      <xdr:row>15</xdr:row>
      <xdr:rowOff>57150</xdr:rowOff>
    </xdr:to>
    <xdr:grpSp>
      <xdr:nvGrpSpPr>
        <xdr:cNvPr id="14" name="Group 31">
          <a:hlinkClick r:id="rId6"/>
        </xdr:cNvPr>
        <xdr:cNvGrpSpPr>
          <a:grpSpLocks/>
        </xdr:cNvGrpSpPr>
      </xdr:nvGrpSpPr>
      <xdr:grpSpPr>
        <a:xfrm>
          <a:off x="6943725" y="2343150"/>
          <a:ext cx="1285875" cy="352425"/>
          <a:chOff x="178" y="110"/>
          <a:chExt cx="133" cy="31"/>
        </a:xfrm>
        <a:solidFill>
          <a:srgbClr val="FFFFFF"/>
        </a:solidFill>
      </xdr:grpSpPr>
      <xdr:sp>
        <xdr:nvSpPr>
          <xdr:cNvPr id="15" name="AutoShape 32"/>
          <xdr:cNvSpPr>
            <a:spLocks/>
          </xdr:cNvSpPr>
        </xdr:nvSpPr>
        <xdr:spPr>
          <a:xfrm>
            <a:off x="178" y="110"/>
            <a:ext cx="133" cy="31"/>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20</xdr:col>
      <xdr:colOff>190500</xdr:colOff>
      <xdr:row>0</xdr:row>
      <xdr:rowOff>0</xdr:rowOff>
    </xdr:to>
    <xdr:graphicFrame>
      <xdr:nvGraphicFramePr>
        <xdr:cNvPr id="1" name="Chart 1"/>
        <xdr:cNvGraphicFramePr/>
      </xdr:nvGraphicFramePr>
      <xdr:xfrm>
        <a:off x="1076325" y="0"/>
        <a:ext cx="737235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sp>
      <xdr:nvSpPr>
        <xdr:cNvPr id="2" name="AutoShape 2"/>
        <xdr:cNvSpPr>
          <a:spLocks/>
        </xdr:cNvSpPr>
      </xdr:nvSpPr>
      <xdr:spPr>
        <a:xfrm>
          <a:off x="0" y="0"/>
          <a:ext cx="0" cy="0"/>
        </a:xfrm>
        <a:prstGeom prst="wedgeRoundRectCallout">
          <a:avLst>
            <a:gd name="adj1" fmla="val 75120"/>
            <a:gd name="adj2" fmla="val -104347"/>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DD0806"/>
              </a:solidFill>
              <a:latin typeface="ＭＳ Ｐゴシック"/>
              <a:ea typeface="ＭＳ Ｐゴシック"/>
              <a:cs typeface="ＭＳ Ｐゴシック"/>
            </a:rPr>
            <a:t>＊項目が確認される場合のみ、チェック欄に「１」を記入する。</a:t>
          </a:r>
        </a:p>
      </xdr:txBody>
    </xdr:sp>
    <xdr:clientData/>
  </xdr:twoCellAnchor>
  <xdr:twoCellAnchor>
    <xdr:from>
      <xdr:col>7</xdr:col>
      <xdr:colOff>228600</xdr:colOff>
      <xdr:row>0</xdr:row>
      <xdr:rowOff>0</xdr:rowOff>
    </xdr:from>
    <xdr:to>
      <xdr:col>7</xdr:col>
      <xdr:colOff>228600</xdr:colOff>
      <xdr:row>0</xdr:row>
      <xdr:rowOff>0</xdr:rowOff>
    </xdr:to>
    <xdr:sp>
      <xdr:nvSpPr>
        <xdr:cNvPr id="3" name="AutoShape 3"/>
        <xdr:cNvSpPr>
          <a:spLocks/>
        </xdr:cNvSpPr>
      </xdr:nvSpPr>
      <xdr:spPr>
        <a:xfrm>
          <a:off x="5400675" y="0"/>
          <a:ext cx="0" cy="0"/>
        </a:xfrm>
        <a:prstGeom prst="wedgeRoundRectCallout">
          <a:avLst>
            <a:gd name="adj1" fmla="val 75120"/>
            <a:gd name="adj2" fmla="val -104347"/>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DD0806"/>
              </a:solidFill>
              <a:latin typeface="ＭＳ Ｐゴシック"/>
              <a:ea typeface="ＭＳ Ｐゴシック"/>
              <a:cs typeface="ＭＳ Ｐゴシック"/>
            </a:rPr>
            <a:t>＊項目が確認される場合のみ、チェック欄に「１」を記入する。</a:t>
          </a:r>
        </a:p>
      </xdr:txBody>
    </xdr:sp>
    <xdr:clientData/>
  </xdr:twoCellAnchor>
  <xdr:twoCellAnchor>
    <xdr:from>
      <xdr:col>5</xdr:col>
      <xdr:colOff>47625</xdr:colOff>
      <xdr:row>3</xdr:row>
      <xdr:rowOff>28575</xdr:rowOff>
    </xdr:from>
    <xdr:to>
      <xdr:col>5</xdr:col>
      <xdr:colOff>952500</xdr:colOff>
      <xdr:row>4</xdr:row>
      <xdr:rowOff>180975</xdr:rowOff>
    </xdr:to>
    <xdr:grpSp>
      <xdr:nvGrpSpPr>
        <xdr:cNvPr id="4" name="Group 49">
          <a:hlinkClick r:id="rId2"/>
        </xdr:cNvPr>
        <xdr:cNvGrpSpPr>
          <a:grpSpLocks/>
        </xdr:cNvGrpSpPr>
      </xdr:nvGrpSpPr>
      <xdr:grpSpPr>
        <a:xfrm>
          <a:off x="1123950" y="676275"/>
          <a:ext cx="904875" cy="371475"/>
          <a:chOff x="146" y="71"/>
          <a:chExt cx="95" cy="39"/>
        </a:xfrm>
        <a:solidFill>
          <a:srgbClr val="FFFFFF"/>
        </a:solidFill>
      </xdr:grpSpPr>
      <xdr:sp>
        <xdr:nvSpPr>
          <xdr:cNvPr id="5" name="AutoShape 5"/>
          <xdr:cNvSpPr>
            <a:spLocks/>
          </xdr:cNvSpPr>
        </xdr:nvSpPr>
        <xdr:spPr>
          <a:xfrm>
            <a:off x="146" y="71"/>
            <a:ext cx="95" cy="39"/>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276225</xdr:colOff>
      <xdr:row>4</xdr:row>
      <xdr:rowOff>209550</xdr:rowOff>
    </xdr:from>
    <xdr:to>
      <xdr:col>5</xdr:col>
      <xdr:colOff>1552575</xdr:colOff>
      <xdr:row>4</xdr:row>
      <xdr:rowOff>523875</xdr:rowOff>
    </xdr:to>
    <xdr:grpSp>
      <xdr:nvGrpSpPr>
        <xdr:cNvPr id="7" name="Group 7">
          <a:hlinkClick r:id="rId3"/>
        </xdr:cNvPr>
        <xdr:cNvGrpSpPr>
          <a:grpSpLocks/>
        </xdr:cNvGrpSpPr>
      </xdr:nvGrpSpPr>
      <xdr:grpSpPr>
        <a:xfrm>
          <a:off x="1352550" y="1076325"/>
          <a:ext cx="1276350" cy="314325"/>
          <a:chOff x="319" y="110"/>
          <a:chExt cx="133" cy="33"/>
        </a:xfrm>
        <a:solidFill>
          <a:srgbClr val="FFFFFF"/>
        </a:solidFill>
      </xdr:grpSpPr>
      <xdr:sp>
        <xdr:nvSpPr>
          <xdr:cNvPr id="8" name="AutoShape 8"/>
          <xdr:cNvSpPr>
            <a:spLocks/>
          </xdr:cNvSpPr>
        </xdr:nvSpPr>
        <xdr:spPr>
          <a:xfrm>
            <a:off x="319" y="110"/>
            <a:ext cx="133" cy="33"/>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295275</xdr:colOff>
      <xdr:row>4</xdr:row>
      <xdr:rowOff>571500</xdr:rowOff>
    </xdr:from>
    <xdr:to>
      <xdr:col>5</xdr:col>
      <xdr:colOff>1571625</xdr:colOff>
      <xdr:row>4</xdr:row>
      <xdr:rowOff>904875</xdr:rowOff>
    </xdr:to>
    <xdr:grpSp>
      <xdr:nvGrpSpPr>
        <xdr:cNvPr id="10" name="Group 10">
          <a:hlinkClick r:id="rId4"/>
        </xdr:cNvPr>
        <xdr:cNvGrpSpPr>
          <a:grpSpLocks/>
        </xdr:cNvGrpSpPr>
      </xdr:nvGrpSpPr>
      <xdr:grpSpPr>
        <a:xfrm>
          <a:off x="1371600" y="1438275"/>
          <a:ext cx="1276350" cy="333375"/>
          <a:chOff x="320" y="148"/>
          <a:chExt cx="133" cy="34"/>
        </a:xfrm>
        <a:solidFill>
          <a:srgbClr val="FFFFFF"/>
        </a:solidFill>
      </xdr:grpSpPr>
      <xdr:sp>
        <xdr:nvSpPr>
          <xdr:cNvPr id="11" name="AutoShape 11"/>
          <xdr:cNvSpPr>
            <a:spLocks/>
          </xdr:cNvSpPr>
        </xdr:nvSpPr>
        <xdr:spPr>
          <a:xfrm>
            <a:off x="320" y="148"/>
            <a:ext cx="133" cy="34"/>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295275</xdr:colOff>
      <xdr:row>4</xdr:row>
      <xdr:rowOff>952500</xdr:rowOff>
    </xdr:from>
    <xdr:to>
      <xdr:col>5</xdr:col>
      <xdr:colOff>1571625</xdr:colOff>
      <xdr:row>4</xdr:row>
      <xdr:rowOff>1247775</xdr:rowOff>
    </xdr:to>
    <xdr:grpSp>
      <xdr:nvGrpSpPr>
        <xdr:cNvPr id="13" name="Group 13">
          <a:hlinkClick r:id="rId5"/>
        </xdr:cNvPr>
        <xdr:cNvGrpSpPr>
          <a:grpSpLocks/>
        </xdr:cNvGrpSpPr>
      </xdr:nvGrpSpPr>
      <xdr:grpSpPr>
        <a:xfrm>
          <a:off x="1371600" y="1819275"/>
          <a:ext cx="1276350" cy="295275"/>
          <a:chOff x="178" y="110"/>
          <a:chExt cx="133" cy="31"/>
        </a:xfrm>
        <a:solidFill>
          <a:srgbClr val="FFFFFF"/>
        </a:solidFill>
      </xdr:grpSpPr>
      <xdr:sp>
        <xdr:nvSpPr>
          <xdr:cNvPr id="14" name="AutoShape 14"/>
          <xdr:cNvSpPr>
            <a:spLocks/>
          </xdr:cNvSpPr>
        </xdr:nvSpPr>
        <xdr:spPr>
          <a:xfrm>
            <a:off x="178" y="110"/>
            <a:ext cx="133" cy="31"/>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2419350</xdr:colOff>
      <xdr:row>4</xdr:row>
      <xdr:rowOff>885825</xdr:rowOff>
    </xdr:from>
    <xdr:to>
      <xdr:col>5</xdr:col>
      <xdr:colOff>3829050</xdr:colOff>
      <xdr:row>4</xdr:row>
      <xdr:rowOff>1238250</xdr:rowOff>
    </xdr:to>
    <xdr:grpSp>
      <xdr:nvGrpSpPr>
        <xdr:cNvPr id="16" name="Group 16">
          <a:hlinkClick r:id="rId6"/>
        </xdr:cNvPr>
        <xdr:cNvGrpSpPr>
          <a:grpSpLocks/>
        </xdr:cNvGrpSpPr>
      </xdr:nvGrpSpPr>
      <xdr:grpSpPr>
        <a:xfrm>
          <a:off x="3495675" y="1752600"/>
          <a:ext cx="1409700" cy="352425"/>
          <a:chOff x="316" y="124"/>
          <a:chExt cx="133" cy="38"/>
        </a:xfrm>
        <a:solidFill>
          <a:srgbClr val="FFFFFF"/>
        </a:solidFill>
      </xdr:grpSpPr>
      <xdr:sp>
        <xdr:nvSpPr>
          <xdr:cNvPr id="17" name="AutoShape 17"/>
          <xdr:cNvSpPr>
            <a:spLocks/>
          </xdr:cNvSpPr>
        </xdr:nvSpPr>
        <xdr:spPr>
          <a:xfrm>
            <a:off x="316" y="124"/>
            <a:ext cx="133" cy="38"/>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3009900</xdr:colOff>
      <xdr:row>3</xdr:row>
      <xdr:rowOff>114300</xdr:rowOff>
    </xdr:from>
    <xdr:to>
      <xdr:col>5</xdr:col>
      <xdr:colOff>3810000</xdr:colOff>
      <xdr:row>4</xdr:row>
      <xdr:rowOff>257175</xdr:rowOff>
    </xdr:to>
    <xdr:grpSp>
      <xdr:nvGrpSpPr>
        <xdr:cNvPr id="19" name="Group 19">
          <a:hlinkClick r:id="rId7"/>
        </xdr:cNvPr>
        <xdr:cNvGrpSpPr>
          <a:grpSpLocks/>
        </xdr:cNvGrpSpPr>
      </xdr:nvGrpSpPr>
      <xdr:grpSpPr>
        <a:xfrm>
          <a:off x="4086225" y="762000"/>
          <a:ext cx="800100" cy="361950"/>
          <a:chOff x="695" y="295"/>
          <a:chExt cx="58" cy="28"/>
        </a:xfrm>
        <a:solidFill>
          <a:srgbClr val="FFFFFF"/>
        </a:solidFill>
      </xdr:grpSpPr>
      <xdr:sp>
        <xdr:nvSpPr>
          <xdr:cNvPr id="20" name="AutoShape 20"/>
          <xdr:cNvSpPr>
            <a:spLocks/>
          </xdr:cNvSpPr>
        </xdr:nvSpPr>
        <xdr:spPr>
          <a:xfrm>
            <a:off x="695" y="295"/>
            <a:ext cx="58" cy="28"/>
          </a:xfrm>
          <a:prstGeom prst="roundRect">
            <a:avLst/>
          </a:prstGeom>
          <a:solidFill>
            <a:srgbClr val="CC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190500</xdr:colOff>
      <xdr:row>17</xdr:row>
      <xdr:rowOff>104775</xdr:rowOff>
    </xdr:from>
    <xdr:to>
      <xdr:col>17</xdr:col>
      <xdr:colOff>361950</xdr:colOff>
      <xdr:row>19</xdr:row>
      <xdr:rowOff>85725</xdr:rowOff>
    </xdr:to>
    <xdr:grpSp>
      <xdr:nvGrpSpPr>
        <xdr:cNvPr id="1" name="Group 2">
          <a:hlinkClick r:id="rId1"/>
        </xdr:cNvPr>
        <xdr:cNvGrpSpPr>
          <a:grpSpLocks/>
        </xdr:cNvGrpSpPr>
      </xdr:nvGrpSpPr>
      <xdr:grpSpPr>
        <a:xfrm>
          <a:off x="6400800" y="3238500"/>
          <a:ext cx="923925" cy="323850"/>
          <a:chOff x="162" y="86"/>
          <a:chExt cx="57" cy="30"/>
        </a:xfrm>
        <a:solidFill>
          <a:srgbClr val="FFFFFF"/>
        </a:solidFill>
      </xdr:grpSpPr>
      <xdr:sp>
        <xdr:nvSpPr>
          <xdr:cNvPr id="2" name="AutoShape 3"/>
          <xdr:cNvSpPr>
            <a:spLocks/>
          </xdr:cNvSpPr>
        </xdr:nvSpPr>
        <xdr:spPr>
          <a:xfrm>
            <a:off x="162" y="86"/>
            <a:ext cx="57" cy="30"/>
          </a:xfrm>
          <a:prstGeom prst="roundRect">
            <a:avLst/>
          </a:prstGeom>
          <a:solidFill>
            <a:srgbClr val="CC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16</xdr:col>
      <xdr:colOff>190500</xdr:colOff>
      <xdr:row>2</xdr:row>
      <xdr:rowOff>9525</xdr:rowOff>
    </xdr:from>
    <xdr:to>
      <xdr:col>17</xdr:col>
      <xdr:colOff>323850</xdr:colOff>
      <xdr:row>4</xdr:row>
      <xdr:rowOff>0</xdr:rowOff>
    </xdr:to>
    <xdr:grpSp>
      <xdr:nvGrpSpPr>
        <xdr:cNvPr id="4" name="Group 5">
          <a:hlinkClick r:id="rId2"/>
        </xdr:cNvPr>
        <xdr:cNvGrpSpPr>
          <a:grpSpLocks/>
        </xdr:cNvGrpSpPr>
      </xdr:nvGrpSpPr>
      <xdr:grpSpPr>
        <a:xfrm>
          <a:off x="6400800" y="561975"/>
          <a:ext cx="885825" cy="342900"/>
          <a:chOff x="535" y="11"/>
          <a:chExt cx="63" cy="33"/>
        </a:xfrm>
        <a:solidFill>
          <a:srgbClr val="FFFFFF"/>
        </a:solidFill>
      </xdr:grpSpPr>
      <xdr:sp>
        <xdr:nvSpPr>
          <xdr:cNvPr id="5" name="AutoShape 6"/>
          <xdr:cNvSpPr>
            <a:spLocks/>
          </xdr:cNvSpPr>
        </xdr:nvSpPr>
        <xdr:spPr>
          <a:xfrm>
            <a:off x="535" y="11"/>
            <a:ext cx="63" cy="33"/>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16</xdr:col>
      <xdr:colOff>190500</xdr:colOff>
      <xdr:row>5</xdr:row>
      <xdr:rowOff>0</xdr:rowOff>
    </xdr:from>
    <xdr:to>
      <xdr:col>17</xdr:col>
      <xdr:colOff>323850</xdr:colOff>
      <xdr:row>6</xdr:row>
      <xdr:rowOff>161925</xdr:rowOff>
    </xdr:to>
    <xdr:grpSp>
      <xdr:nvGrpSpPr>
        <xdr:cNvPr id="7" name="Group 8">
          <a:hlinkClick r:id="rId3"/>
        </xdr:cNvPr>
        <xdr:cNvGrpSpPr>
          <a:grpSpLocks/>
        </xdr:cNvGrpSpPr>
      </xdr:nvGrpSpPr>
      <xdr:grpSpPr>
        <a:xfrm>
          <a:off x="6400800" y="1076325"/>
          <a:ext cx="885825" cy="333375"/>
          <a:chOff x="535" y="52"/>
          <a:chExt cx="63" cy="33"/>
        </a:xfrm>
        <a:solidFill>
          <a:srgbClr val="FFFFFF"/>
        </a:solidFill>
      </xdr:grpSpPr>
      <xdr:sp>
        <xdr:nvSpPr>
          <xdr:cNvPr id="8" name="AutoShape 9"/>
          <xdr:cNvSpPr>
            <a:spLocks/>
          </xdr:cNvSpPr>
        </xdr:nvSpPr>
        <xdr:spPr>
          <a:xfrm>
            <a:off x="535" y="52"/>
            <a:ext cx="63" cy="33"/>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16</xdr:col>
      <xdr:colOff>190500</xdr:colOff>
      <xdr:row>11</xdr:row>
      <xdr:rowOff>19050</xdr:rowOff>
    </xdr:from>
    <xdr:to>
      <xdr:col>17</xdr:col>
      <xdr:colOff>695325</xdr:colOff>
      <xdr:row>13</xdr:row>
      <xdr:rowOff>57150</xdr:rowOff>
    </xdr:to>
    <xdr:grpSp>
      <xdr:nvGrpSpPr>
        <xdr:cNvPr id="10" name="Group 11">
          <a:hlinkClick r:id="rId4"/>
        </xdr:cNvPr>
        <xdr:cNvGrpSpPr>
          <a:grpSpLocks/>
        </xdr:cNvGrpSpPr>
      </xdr:nvGrpSpPr>
      <xdr:grpSpPr>
        <a:xfrm>
          <a:off x="6400800" y="2124075"/>
          <a:ext cx="1257300" cy="381000"/>
          <a:chOff x="178" y="110"/>
          <a:chExt cx="133" cy="31"/>
        </a:xfrm>
        <a:solidFill>
          <a:srgbClr val="FFFFFF"/>
        </a:solidFill>
      </xdr:grpSpPr>
      <xdr:sp>
        <xdr:nvSpPr>
          <xdr:cNvPr id="11" name="AutoShape 12"/>
          <xdr:cNvSpPr>
            <a:spLocks/>
          </xdr:cNvSpPr>
        </xdr:nvSpPr>
        <xdr:spPr>
          <a:xfrm>
            <a:off x="178" y="110"/>
            <a:ext cx="133" cy="31"/>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16</xdr:col>
      <xdr:colOff>190500</xdr:colOff>
      <xdr:row>8</xdr:row>
      <xdr:rowOff>9525</xdr:rowOff>
    </xdr:from>
    <xdr:to>
      <xdr:col>17</xdr:col>
      <xdr:colOff>695325</xdr:colOff>
      <xdr:row>10</xdr:row>
      <xdr:rowOff>38100</xdr:rowOff>
    </xdr:to>
    <xdr:grpSp>
      <xdr:nvGrpSpPr>
        <xdr:cNvPr id="13" name="Group 14">
          <a:hlinkClick r:id="rId5"/>
        </xdr:cNvPr>
        <xdr:cNvGrpSpPr>
          <a:grpSpLocks/>
        </xdr:cNvGrpSpPr>
      </xdr:nvGrpSpPr>
      <xdr:grpSpPr>
        <a:xfrm>
          <a:off x="6400800" y="1600200"/>
          <a:ext cx="1257300" cy="371475"/>
          <a:chOff x="319" y="110"/>
          <a:chExt cx="133" cy="33"/>
        </a:xfrm>
        <a:solidFill>
          <a:srgbClr val="FFFFFF"/>
        </a:solidFill>
      </xdr:grpSpPr>
      <xdr:sp>
        <xdr:nvSpPr>
          <xdr:cNvPr id="14" name="AutoShape 15"/>
          <xdr:cNvSpPr>
            <a:spLocks/>
          </xdr:cNvSpPr>
        </xdr:nvSpPr>
        <xdr:spPr>
          <a:xfrm>
            <a:off x="319" y="110"/>
            <a:ext cx="133" cy="33"/>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16</xdr:col>
      <xdr:colOff>190500</xdr:colOff>
      <xdr:row>14</xdr:row>
      <xdr:rowOff>76200</xdr:rowOff>
    </xdr:from>
    <xdr:to>
      <xdr:col>17</xdr:col>
      <xdr:colOff>733425</xdr:colOff>
      <xdr:row>16</xdr:row>
      <xdr:rowOff>95250</xdr:rowOff>
    </xdr:to>
    <xdr:grpSp>
      <xdr:nvGrpSpPr>
        <xdr:cNvPr id="16" name="Group 17">
          <a:hlinkClick r:id="rId6"/>
        </xdr:cNvPr>
        <xdr:cNvGrpSpPr>
          <a:grpSpLocks/>
        </xdr:cNvGrpSpPr>
      </xdr:nvGrpSpPr>
      <xdr:grpSpPr>
        <a:xfrm>
          <a:off x="6400800" y="2695575"/>
          <a:ext cx="1295400" cy="361950"/>
          <a:chOff x="509" y="288"/>
          <a:chExt cx="101" cy="32"/>
        </a:xfrm>
        <a:solidFill>
          <a:srgbClr val="FFFFFF"/>
        </a:solidFill>
      </xdr:grpSpPr>
      <xdr:sp>
        <xdr:nvSpPr>
          <xdr:cNvPr id="17" name="AutoShape 18"/>
          <xdr:cNvSpPr>
            <a:spLocks/>
          </xdr:cNvSpPr>
        </xdr:nvSpPr>
        <xdr:spPr>
          <a:xfrm>
            <a:off x="509" y="288"/>
            <a:ext cx="97" cy="32"/>
          </a:xfrm>
          <a:prstGeom prst="roundRect">
            <a:avLst/>
          </a:prstGeom>
          <a:solidFill>
            <a:srgbClr val="FFCC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228600</xdr:colOff>
      <xdr:row>3</xdr:row>
      <xdr:rowOff>161925</xdr:rowOff>
    </xdr:from>
    <xdr:to>
      <xdr:col>14</xdr:col>
      <xdr:colOff>28575</xdr:colOff>
      <xdr:row>26</xdr:row>
      <xdr:rowOff>142875</xdr:rowOff>
    </xdr:to>
    <xdr:graphicFrame>
      <xdr:nvGraphicFramePr>
        <xdr:cNvPr id="19" name="Chart 20"/>
        <xdr:cNvGraphicFramePr/>
      </xdr:nvGraphicFramePr>
      <xdr:xfrm>
        <a:off x="228600" y="895350"/>
        <a:ext cx="5495925" cy="3924300"/>
      </xdr:xfrm>
      <a:graphic>
        <a:graphicData uri="http://schemas.openxmlformats.org/drawingml/2006/chart">
          <c:chart xmlns:c="http://schemas.openxmlformats.org/drawingml/2006/chart" r:id="rId7"/>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20</xdr:col>
      <xdr:colOff>190500</xdr:colOff>
      <xdr:row>0</xdr:row>
      <xdr:rowOff>0</xdr:rowOff>
    </xdr:to>
    <xdr:graphicFrame>
      <xdr:nvGraphicFramePr>
        <xdr:cNvPr id="1" name="Chart 1"/>
        <xdr:cNvGraphicFramePr/>
      </xdr:nvGraphicFramePr>
      <xdr:xfrm>
        <a:off x="609600" y="0"/>
        <a:ext cx="737235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sp>
      <xdr:nvSpPr>
        <xdr:cNvPr id="2" name="AutoShape 2"/>
        <xdr:cNvSpPr>
          <a:spLocks/>
        </xdr:cNvSpPr>
      </xdr:nvSpPr>
      <xdr:spPr>
        <a:xfrm>
          <a:off x="0" y="0"/>
          <a:ext cx="0" cy="0"/>
        </a:xfrm>
        <a:prstGeom prst="wedgeRoundRectCallout">
          <a:avLst>
            <a:gd name="adj1" fmla="val 75120"/>
            <a:gd name="adj2" fmla="val -104347"/>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DD0806"/>
              </a:solidFill>
              <a:latin typeface="ＭＳ Ｐゴシック"/>
              <a:ea typeface="ＭＳ Ｐゴシック"/>
              <a:cs typeface="ＭＳ Ｐゴシック"/>
            </a:rPr>
            <a:t>＊項目が確認される場合のみ、チェック欄に「１」を記入する。</a:t>
          </a:r>
        </a:p>
      </xdr:txBody>
    </xdr:sp>
    <xdr:clientData/>
  </xdr:twoCellAnchor>
  <xdr:twoCellAnchor>
    <xdr:from>
      <xdr:col>7</xdr:col>
      <xdr:colOff>228600</xdr:colOff>
      <xdr:row>0</xdr:row>
      <xdr:rowOff>0</xdr:rowOff>
    </xdr:from>
    <xdr:to>
      <xdr:col>7</xdr:col>
      <xdr:colOff>228600</xdr:colOff>
      <xdr:row>0</xdr:row>
      <xdr:rowOff>0</xdr:rowOff>
    </xdr:to>
    <xdr:sp>
      <xdr:nvSpPr>
        <xdr:cNvPr id="3" name="AutoShape 3"/>
        <xdr:cNvSpPr>
          <a:spLocks/>
        </xdr:cNvSpPr>
      </xdr:nvSpPr>
      <xdr:spPr>
        <a:xfrm>
          <a:off x="4933950" y="0"/>
          <a:ext cx="0" cy="0"/>
        </a:xfrm>
        <a:prstGeom prst="wedgeRoundRectCallout">
          <a:avLst>
            <a:gd name="adj1" fmla="val 75120"/>
            <a:gd name="adj2" fmla="val -104347"/>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DD0806"/>
              </a:solidFill>
              <a:latin typeface="ＭＳ Ｐゴシック"/>
              <a:ea typeface="ＭＳ Ｐゴシック"/>
              <a:cs typeface="ＭＳ Ｐゴシック"/>
            </a:rPr>
            <a:t>＊項目が確認される場合のみ、チェック欄に「１」を記入する。</a:t>
          </a:r>
        </a:p>
      </xdr:txBody>
    </xdr:sp>
    <xdr:clientData/>
  </xdr:twoCellAnchor>
  <xdr:twoCellAnchor>
    <xdr:from>
      <xdr:col>5</xdr:col>
      <xdr:colOff>276225</xdr:colOff>
      <xdr:row>4</xdr:row>
      <xdr:rowOff>209550</xdr:rowOff>
    </xdr:from>
    <xdr:to>
      <xdr:col>5</xdr:col>
      <xdr:colOff>1552575</xdr:colOff>
      <xdr:row>4</xdr:row>
      <xdr:rowOff>523875</xdr:rowOff>
    </xdr:to>
    <xdr:grpSp>
      <xdr:nvGrpSpPr>
        <xdr:cNvPr id="4" name="Group 7">
          <a:hlinkClick r:id="rId2"/>
        </xdr:cNvPr>
        <xdr:cNvGrpSpPr>
          <a:grpSpLocks/>
        </xdr:cNvGrpSpPr>
      </xdr:nvGrpSpPr>
      <xdr:grpSpPr>
        <a:xfrm>
          <a:off x="885825" y="1000125"/>
          <a:ext cx="1276350" cy="314325"/>
          <a:chOff x="319" y="110"/>
          <a:chExt cx="133" cy="33"/>
        </a:xfrm>
        <a:solidFill>
          <a:srgbClr val="FFFFFF"/>
        </a:solidFill>
      </xdr:grpSpPr>
      <xdr:sp>
        <xdr:nvSpPr>
          <xdr:cNvPr id="5" name="AutoShape 8"/>
          <xdr:cNvSpPr>
            <a:spLocks/>
          </xdr:cNvSpPr>
        </xdr:nvSpPr>
        <xdr:spPr>
          <a:xfrm>
            <a:off x="319" y="110"/>
            <a:ext cx="133" cy="33"/>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295275</xdr:colOff>
      <xdr:row>4</xdr:row>
      <xdr:rowOff>571500</xdr:rowOff>
    </xdr:from>
    <xdr:to>
      <xdr:col>5</xdr:col>
      <xdr:colOff>1571625</xdr:colOff>
      <xdr:row>4</xdr:row>
      <xdr:rowOff>904875</xdr:rowOff>
    </xdr:to>
    <xdr:grpSp>
      <xdr:nvGrpSpPr>
        <xdr:cNvPr id="7" name="Group 10">
          <a:hlinkClick r:id="rId3"/>
        </xdr:cNvPr>
        <xdr:cNvGrpSpPr>
          <a:grpSpLocks/>
        </xdr:cNvGrpSpPr>
      </xdr:nvGrpSpPr>
      <xdr:grpSpPr>
        <a:xfrm>
          <a:off x="904875" y="1362075"/>
          <a:ext cx="1276350" cy="333375"/>
          <a:chOff x="320" y="148"/>
          <a:chExt cx="133" cy="34"/>
        </a:xfrm>
        <a:solidFill>
          <a:srgbClr val="FFFFFF"/>
        </a:solidFill>
      </xdr:grpSpPr>
      <xdr:sp>
        <xdr:nvSpPr>
          <xdr:cNvPr id="8" name="AutoShape 11"/>
          <xdr:cNvSpPr>
            <a:spLocks/>
          </xdr:cNvSpPr>
        </xdr:nvSpPr>
        <xdr:spPr>
          <a:xfrm>
            <a:off x="320" y="148"/>
            <a:ext cx="133" cy="34"/>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295275</xdr:colOff>
      <xdr:row>4</xdr:row>
      <xdr:rowOff>952500</xdr:rowOff>
    </xdr:from>
    <xdr:to>
      <xdr:col>5</xdr:col>
      <xdr:colOff>1571625</xdr:colOff>
      <xdr:row>4</xdr:row>
      <xdr:rowOff>1247775</xdr:rowOff>
    </xdr:to>
    <xdr:grpSp>
      <xdr:nvGrpSpPr>
        <xdr:cNvPr id="10" name="Group 13">
          <a:hlinkClick r:id="rId4"/>
        </xdr:cNvPr>
        <xdr:cNvGrpSpPr>
          <a:grpSpLocks/>
        </xdr:cNvGrpSpPr>
      </xdr:nvGrpSpPr>
      <xdr:grpSpPr>
        <a:xfrm>
          <a:off x="904875" y="1743075"/>
          <a:ext cx="1276350" cy="295275"/>
          <a:chOff x="178" y="110"/>
          <a:chExt cx="133" cy="31"/>
        </a:xfrm>
        <a:solidFill>
          <a:srgbClr val="FFFFFF"/>
        </a:solidFill>
      </xdr:grpSpPr>
      <xdr:sp>
        <xdr:nvSpPr>
          <xdr:cNvPr id="11" name="AutoShape 14"/>
          <xdr:cNvSpPr>
            <a:spLocks/>
          </xdr:cNvSpPr>
        </xdr:nvSpPr>
        <xdr:spPr>
          <a:xfrm>
            <a:off x="178" y="110"/>
            <a:ext cx="133" cy="31"/>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2419350</xdr:colOff>
      <xdr:row>4</xdr:row>
      <xdr:rowOff>885825</xdr:rowOff>
    </xdr:from>
    <xdr:to>
      <xdr:col>5</xdr:col>
      <xdr:colOff>3829050</xdr:colOff>
      <xdr:row>4</xdr:row>
      <xdr:rowOff>1238250</xdr:rowOff>
    </xdr:to>
    <xdr:grpSp>
      <xdr:nvGrpSpPr>
        <xdr:cNvPr id="13" name="Group 16">
          <a:hlinkClick r:id="rId5"/>
        </xdr:cNvPr>
        <xdr:cNvGrpSpPr>
          <a:grpSpLocks/>
        </xdr:cNvGrpSpPr>
      </xdr:nvGrpSpPr>
      <xdr:grpSpPr>
        <a:xfrm>
          <a:off x="3028950" y="1676400"/>
          <a:ext cx="1409700" cy="352425"/>
          <a:chOff x="316" y="124"/>
          <a:chExt cx="133" cy="38"/>
        </a:xfrm>
        <a:solidFill>
          <a:srgbClr val="FFFFFF"/>
        </a:solidFill>
      </xdr:grpSpPr>
      <xdr:sp>
        <xdr:nvSpPr>
          <xdr:cNvPr id="14" name="AutoShape 17"/>
          <xdr:cNvSpPr>
            <a:spLocks/>
          </xdr:cNvSpPr>
        </xdr:nvSpPr>
        <xdr:spPr>
          <a:xfrm>
            <a:off x="316" y="124"/>
            <a:ext cx="133" cy="38"/>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3009900</xdr:colOff>
      <xdr:row>3</xdr:row>
      <xdr:rowOff>114300</xdr:rowOff>
    </xdr:from>
    <xdr:to>
      <xdr:col>5</xdr:col>
      <xdr:colOff>3810000</xdr:colOff>
      <xdr:row>4</xdr:row>
      <xdr:rowOff>257175</xdr:rowOff>
    </xdr:to>
    <xdr:grpSp>
      <xdr:nvGrpSpPr>
        <xdr:cNvPr id="16" name="Group 19">
          <a:hlinkClick r:id="rId6"/>
        </xdr:cNvPr>
        <xdr:cNvGrpSpPr>
          <a:grpSpLocks/>
        </xdr:cNvGrpSpPr>
      </xdr:nvGrpSpPr>
      <xdr:grpSpPr>
        <a:xfrm>
          <a:off x="3619500" y="685800"/>
          <a:ext cx="800100" cy="361950"/>
          <a:chOff x="695" y="295"/>
          <a:chExt cx="58" cy="28"/>
        </a:xfrm>
        <a:solidFill>
          <a:srgbClr val="FFFFFF"/>
        </a:solidFill>
      </xdr:grpSpPr>
      <xdr:sp>
        <xdr:nvSpPr>
          <xdr:cNvPr id="17" name="AutoShape 20"/>
          <xdr:cNvSpPr>
            <a:spLocks/>
          </xdr:cNvSpPr>
        </xdr:nvSpPr>
        <xdr:spPr>
          <a:xfrm>
            <a:off x="695" y="295"/>
            <a:ext cx="58" cy="28"/>
          </a:xfrm>
          <a:prstGeom prst="roundRect">
            <a:avLst/>
          </a:prstGeom>
          <a:solidFill>
            <a:srgbClr val="CC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66675</xdr:colOff>
      <xdr:row>3</xdr:row>
      <xdr:rowOff>28575</xdr:rowOff>
    </xdr:from>
    <xdr:to>
      <xdr:col>5</xdr:col>
      <xdr:colOff>971550</xdr:colOff>
      <xdr:row>4</xdr:row>
      <xdr:rowOff>180975</xdr:rowOff>
    </xdr:to>
    <xdr:grpSp>
      <xdr:nvGrpSpPr>
        <xdr:cNvPr id="19" name="Group 39">
          <a:hlinkClick r:id="rId7"/>
        </xdr:cNvPr>
        <xdr:cNvGrpSpPr>
          <a:grpSpLocks/>
        </xdr:cNvGrpSpPr>
      </xdr:nvGrpSpPr>
      <xdr:grpSpPr>
        <a:xfrm>
          <a:off x="676275" y="600075"/>
          <a:ext cx="904875" cy="371475"/>
          <a:chOff x="146" y="71"/>
          <a:chExt cx="95" cy="39"/>
        </a:xfrm>
        <a:solidFill>
          <a:srgbClr val="FFFFFF"/>
        </a:solidFill>
      </xdr:grpSpPr>
      <xdr:sp>
        <xdr:nvSpPr>
          <xdr:cNvPr id="20" name="AutoShape 40"/>
          <xdr:cNvSpPr>
            <a:spLocks/>
          </xdr:cNvSpPr>
        </xdr:nvSpPr>
        <xdr:spPr>
          <a:xfrm>
            <a:off x="146" y="71"/>
            <a:ext cx="95" cy="39"/>
          </a:xfrm>
          <a:prstGeom prst="roundRect">
            <a:avLst/>
          </a:prstGeom>
          <a:solidFill>
            <a:srgbClr val="FFFF99"/>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BJ192"/>
  <sheetViews>
    <sheetView zoomScaleSheetLayoutView="100" workbookViewId="0" topLeftCell="A1">
      <selection activeCell="A1" sqref="A1"/>
    </sheetView>
  </sheetViews>
  <sheetFormatPr defaultColWidth="9.00390625" defaultRowHeight="13.5"/>
  <cols>
    <col min="1" max="1" width="162.625" style="0" customWidth="1"/>
    <col min="2" max="16384" width="8.875" style="0" customWidth="1"/>
  </cols>
  <sheetData>
    <row r="1" spans="1:62" ht="409.5" customHeight="1">
      <c r="A1" s="53"/>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row>
    <row r="2" spans="1:62" ht="163.5" customHeigh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row>
    <row r="3" spans="1:62" ht="13.5">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row>
    <row r="4" spans="1:62" ht="13.5">
      <c r="A4" s="5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row>
    <row r="5" spans="1:62" ht="13.5">
      <c r="A5" s="52"/>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row>
    <row r="6" spans="1:62" ht="13.5">
      <c r="A6" s="52"/>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row>
    <row r="7" spans="1:62" ht="13.5">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row>
    <row r="8" spans="1:62" ht="13.5">
      <c r="A8" s="52"/>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row>
    <row r="9" spans="1:62" ht="13.5">
      <c r="A9" s="52"/>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row>
    <row r="10" spans="1:62" ht="13.5">
      <c r="A10" s="52"/>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row>
    <row r="11" spans="1:62" ht="13.5">
      <c r="A11" s="52"/>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row>
    <row r="12" spans="1:62" ht="13.5">
      <c r="A12" s="52"/>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row>
    <row r="13" spans="1:62" ht="13.5">
      <c r="A13" s="52"/>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row>
    <row r="14" spans="1:62" ht="13.5">
      <c r="A14" s="52"/>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row>
    <row r="15" spans="1:62" ht="13.5">
      <c r="A15" s="52"/>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row>
    <row r="16" spans="1:62" ht="13.5">
      <c r="A16" s="52"/>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row>
    <row r="17" spans="1:62" ht="13.5">
      <c r="A17" s="52"/>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row>
    <row r="18" spans="1:62" ht="13.5">
      <c r="A18" s="52"/>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row>
    <row r="19" spans="1:62" ht="13.5">
      <c r="A19" s="52"/>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row>
    <row r="20" spans="1:62" ht="13.5">
      <c r="A20" s="52"/>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row>
    <row r="21" spans="1:62" ht="13.5">
      <c r="A21" s="52"/>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row>
    <row r="22" spans="1:62" ht="13.5">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row>
    <row r="23" spans="1:62" ht="13.5">
      <c r="A23" s="52"/>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row>
    <row r="24" spans="1:62" ht="13.5">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row>
    <row r="25" spans="1:62" ht="13.5">
      <c r="A25" s="52"/>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row>
    <row r="26" spans="1:62" ht="13.5">
      <c r="A26" s="52"/>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row>
    <row r="27" spans="1:62" ht="13.5">
      <c r="A27" s="52"/>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row>
    <row r="28" spans="1:62" ht="13.5">
      <c r="A28" s="52"/>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row>
    <row r="29" spans="1:62" ht="13.5">
      <c r="A29" s="52"/>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row>
    <row r="30" spans="1:62" ht="13.5">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row>
    <row r="31" spans="1:62" ht="13.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row>
    <row r="32" spans="1:62" ht="13.5">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row>
    <row r="33" spans="1:62" ht="13.5">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row>
    <row r="34" spans="1:62" ht="13.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row>
    <row r="35" spans="1:62" ht="13.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row>
    <row r="36" spans="1:62" ht="13.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row>
    <row r="37" spans="1:62" ht="13.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row>
    <row r="38" spans="1:62" ht="13.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row>
    <row r="39" spans="1:62" ht="13.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row>
    <row r="40" spans="1:62" ht="13.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row>
    <row r="41" spans="1:62" ht="13.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row>
    <row r="42" spans="1:62" ht="13.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row>
    <row r="43" spans="1:62" ht="13.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row>
    <row r="44" spans="1:62" ht="13.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row>
    <row r="45" spans="1:62" ht="13.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row>
    <row r="46" spans="1:62" ht="13.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row>
    <row r="47" spans="1:62" ht="13.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row>
    <row r="48" spans="1:62" ht="13.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row>
    <row r="49" spans="1:62" ht="13.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row>
    <row r="50" spans="1:62" ht="13.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row>
    <row r="51" spans="1:62" ht="13.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row>
    <row r="52" spans="1:62" ht="13.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row>
    <row r="53" spans="1:62" ht="13.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row>
    <row r="54" spans="1:62" ht="13.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row>
    <row r="55" spans="1:62" ht="13.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row>
    <row r="56" spans="1:62" ht="13.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row>
    <row r="57" spans="1:62" ht="13.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row>
    <row r="58" spans="1:62" ht="13.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row>
    <row r="59" spans="1:62" ht="13.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row>
    <row r="60" spans="1:62" ht="13.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row>
    <row r="61" spans="1:62" ht="13.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row>
    <row r="62" spans="1:62" ht="13.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row>
    <row r="63" spans="1:62" ht="13.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row>
    <row r="64" spans="1:62" ht="13.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row>
    <row r="65" spans="1:62" ht="13.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row>
    <row r="66" spans="1:62" ht="13.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row>
    <row r="67" spans="1:62" ht="13.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row>
    <row r="68" spans="1:62" ht="13.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row>
    <row r="69" spans="1:62" ht="13.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row>
    <row r="70" spans="1:62" ht="13.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row>
    <row r="71" spans="1:62" ht="13.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row>
    <row r="72" spans="1:62" ht="13.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row>
    <row r="73" spans="1:62" ht="13.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row>
    <row r="74" spans="1:62" ht="13.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row>
    <row r="75" spans="1:62" ht="13.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row>
    <row r="76" spans="1:62" ht="13.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row>
    <row r="77" spans="1:62" ht="13.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row>
    <row r="78" spans="1:62" ht="13.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row>
    <row r="79" spans="1:62" ht="13.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row>
    <row r="80" spans="1:62" ht="13.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row>
    <row r="81" spans="1:62" ht="13.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row>
    <row r="82" spans="1:62" ht="13.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row>
    <row r="83" spans="1:62" ht="13.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row>
    <row r="84" spans="1:62" ht="13.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row>
    <row r="85" spans="1:62" ht="13.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row>
    <row r="86" spans="1:62" ht="13.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row>
    <row r="87" spans="1:62" ht="13.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row>
    <row r="88" spans="1:62" ht="13.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row>
    <row r="89" spans="1:62" ht="13.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row>
    <row r="90" spans="1:62" ht="13.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row>
    <row r="91" spans="1:62" ht="13.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row>
    <row r="92" spans="1:62" ht="13.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row>
    <row r="93" spans="1:62" ht="13.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row>
    <row r="94" spans="1:62" ht="13.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row>
    <row r="95" spans="1:62" ht="13.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row>
    <row r="96" spans="1:62" ht="13.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row>
    <row r="97" spans="1:62" ht="13.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row>
    <row r="98" spans="1:62" ht="13.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row>
    <row r="99" spans="1:62" ht="13.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row>
    <row r="100" spans="1:62" ht="13.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row>
    <row r="101" spans="1:62" ht="13.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row>
    <row r="102" spans="1:62" ht="13.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row>
    <row r="103" spans="1:62" ht="13.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row>
    <row r="104" spans="1:62" ht="13.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row>
    <row r="105" spans="1:62" ht="13.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row>
    <row r="106" spans="1:62" ht="13.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row>
    <row r="107" spans="1:62" ht="13.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row>
    <row r="108" spans="1:62" ht="13.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row>
    <row r="109" spans="1:62" ht="13.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row>
    <row r="110" spans="1:62" ht="13.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row>
    <row r="111" spans="1:62" ht="13.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row>
    <row r="112" spans="1:62" ht="13.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row>
    <row r="113" spans="1:62" ht="13.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row>
    <row r="114" spans="1:62" ht="13.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row>
    <row r="115" spans="1:62" ht="13.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row>
    <row r="116" spans="1:62" ht="13.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row>
    <row r="117" spans="1:62" ht="13.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row>
    <row r="118" spans="1:62" ht="13.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row>
    <row r="119" spans="1:62" ht="13.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row>
    <row r="120" spans="1:62" ht="13.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row>
    <row r="121" spans="1:62" ht="13.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row>
    <row r="122" spans="1:62" ht="13.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row>
    <row r="123" spans="1:62" ht="13.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row>
    <row r="124" spans="1:62" ht="13.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row>
    <row r="125" spans="1:62" ht="13.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row>
    <row r="126" spans="1:62" ht="13.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row>
    <row r="127" spans="1:62" ht="13.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row>
    <row r="128" spans="1:62" ht="13.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row>
    <row r="129" spans="1:62" ht="13.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row>
    <row r="130" spans="1:62" ht="13.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row>
    <row r="131" spans="1:62" ht="13.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row>
    <row r="132" spans="1:62" ht="13.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row>
    <row r="133" spans="1:62" ht="13.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row>
    <row r="134" spans="1:62" ht="13.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row>
    <row r="135" spans="1:62" ht="13.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row>
    <row r="136" spans="1:62" ht="13.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row>
    <row r="137" spans="1:62" ht="13.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row>
    <row r="138" spans="1:62" ht="13.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row>
    <row r="139" spans="1:62" ht="13.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row>
    <row r="140" spans="1:62" ht="13.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row>
    <row r="141" spans="1:62" ht="13.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row>
    <row r="142" spans="1:62" ht="13.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row>
    <row r="143" spans="1:62" ht="13.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row>
    <row r="144" spans="1:62" ht="13.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row>
    <row r="145" spans="1:62" ht="13.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row>
    <row r="146" spans="1:62" ht="13.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row>
    <row r="147" spans="1:62" ht="13.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row>
    <row r="148" spans="1:62" ht="13.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row>
    <row r="149" spans="1:62" ht="13.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row>
    <row r="150" spans="1:62" ht="13.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row>
    <row r="151" spans="1:62" ht="13.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row>
    <row r="152" spans="1:62" ht="13.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row>
    <row r="153" spans="1:62" ht="13.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row>
    <row r="154" spans="1:62" ht="13.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row>
    <row r="155" spans="1:62" ht="13.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row>
    <row r="156" spans="1:62" ht="13.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row>
    <row r="157" spans="1:62" ht="13.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row>
    <row r="158" spans="1:62" ht="13.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row>
    <row r="159" spans="1:62" ht="13.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row>
    <row r="160" spans="1:62" ht="13.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row>
    <row r="161" spans="1:62" ht="13.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row>
    <row r="162" spans="1:62" ht="13.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row>
    <row r="163" spans="1:62" ht="13.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row>
    <row r="164" spans="1:62" ht="13.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row>
    <row r="165" spans="1:62" ht="13.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row>
    <row r="166" spans="1:62" ht="13.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row>
    <row r="167" spans="1:62" ht="13.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row>
    <row r="168" spans="1:62" ht="13.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row>
    <row r="169" spans="1:62" ht="13.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row>
    <row r="170" spans="1:62" ht="13.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row>
    <row r="171" spans="1:62" ht="13.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row>
    <row r="172" spans="1:62" ht="13.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row>
    <row r="173" spans="1:62" ht="13.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row>
    <row r="174" spans="1:62" ht="13.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row>
    <row r="175" spans="1:62" ht="13.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row>
    <row r="176" spans="1:62" ht="13.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row>
    <row r="177" spans="1:62" ht="13.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row>
    <row r="178" spans="1:62" ht="13.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row>
    <row r="179" spans="1:62" ht="13.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row>
    <row r="180" spans="1:62" ht="13.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row>
    <row r="181" spans="1:62" ht="13.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row>
    <row r="182" spans="1:62" ht="13.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row>
    <row r="183" spans="1:62" ht="13.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row>
    <row r="184" spans="1:62" ht="13.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row>
    <row r="185" spans="1:62" ht="13.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row>
    <row r="186" spans="1:62" ht="13.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row>
    <row r="187" spans="1:62" ht="13.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row>
    <row r="188" spans="1:62" ht="13.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row>
    <row r="189" spans="1:62" ht="13.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row>
    <row r="190" spans="1:62" ht="13.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row>
    <row r="191" spans="1:62" ht="13.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row>
    <row r="192" spans="1:62" ht="13.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row>
  </sheetData>
  <printOptions/>
  <pageMargins left="0.75" right="0.75" top="1" bottom="1" header="0.512" footer="0.512"/>
  <pageSetup horizontalDpi="600" verticalDpi="600" orientation="landscape" paperSize="9"/>
  <drawing r:id="rId1"/>
</worksheet>
</file>

<file path=xl/worksheets/sheet10.xml><?xml version="1.0" encoding="utf-8"?>
<worksheet xmlns="http://schemas.openxmlformats.org/spreadsheetml/2006/main" xmlns:r="http://schemas.openxmlformats.org/officeDocument/2006/relationships">
  <dimension ref="A1:P7"/>
  <sheetViews>
    <sheetView zoomScaleSheetLayoutView="100" workbookViewId="0" topLeftCell="A1">
      <selection activeCell="A1" sqref="A1"/>
    </sheetView>
  </sheetViews>
  <sheetFormatPr defaultColWidth="9.00390625" defaultRowHeight="13.5"/>
  <cols>
    <col min="1" max="1" width="5.00390625" style="0" customWidth="1"/>
    <col min="2" max="2" width="10.375" style="0" customWidth="1"/>
    <col min="3" max="3" width="10.875" style="0" customWidth="1"/>
    <col min="4" max="4" width="11.625" style="0" customWidth="1"/>
    <col min="5" max="5" width="9.875" style="0" customWidth="1"/>
    <col min="6" max="16" width="3.375" style="0" customWidth="1"/>
    <col min="17" max="17" width="5.50390625" style="0" customWidth="1"/>
    <col min="18" max="16384" width="8.875" style="0" customWidth="1"/>
  </cols>
  <sheetData>
    <row r="1" spans="1:16" ht="19.5" customHeight="1">
      <c r="A1" t="s">
        <v>119</v>
      </c>
      <c r="F1" s="279" t="str">
        <f>'中高　Ａ表'!M1</f>
        <v>ID番号</v>
      </c>
      <c r="G1" s="279">
        <v>0</v>
      </c>
      <c r="H1" s="279" t="str">
        <f>'中高　Ａ表'!O1</f>
        <v>学年</v>
      </c>
      <c r="I1" s="279">
        <v>0</v>
      </c>
      <c r="J1" s="279" t="str">
        <f>'中高　Ａ表'!Q1</f>
        <v>組</v>
      </c>
      <c r="K1" s="279">
        <v>0</v>
      </c>
      <c r="L1" s="279" t="str">
        <f>'中高　Ａ表'!S1</f>
        <v>氏　　　名</v>
      </c>
      <c r="M1" s="279"/>
      <c r="N1" s="279"/>
      <c r="O1" s="279"/>
      <c r="P1" s="279"/>
    </row>
    <row r="2" spans="2:16" ht="44.25" customHeight="1">
      <c r="B2" s="135" t="s">
        <v>75</v>
      </c>
      <c r="C2" s="135" t="s">
        <v>87</v>
      </c>
      <c r="D2" s="135" t="s">
        <v>76</v>
      </c>
      <c r="F2" s="279">
        <f>'中高　Ａ表'!M2</f>
        <v>1</v>
      </c>
      <c r="G2" s="279">
        <v>0</v>
      </c>
      <c r="H2" s="279">
        <f>'中高　Ａ表'!O2</f>
        <v>0</v>
      </c>
      <c r="I2" s="279">
        <v>0</v>
      </c>
      <c r="J2" s="279">
        <f>'中高　Ａ表'!Q2</f>
        <v>0</v>
      </c>
      <c r="K2" s="279">
        <v>0</v>
      </c>
      <c r="L2" s="279">
        <f>'中高　Ａ表'!S2</f>
        <v>0</v>
      </c>
      <c r="M2" s="279"/>
      <c r="N2" s="279"/>
      <c r="O2" s="279"/>
      <c r="P2" s="279"/>
    </row>
    <row r="3" spans="2:12" ht="19.5" customHeight="1">
      <c r="B3" s="85">
        <f>('中高　特性傾向集計'!$G$6)</f>
        <v>0</v>
      </c>
      <c r="C3" s="85">
        <f>('中高　特性傾向集計'!$G$13)</f>
        <v>0</v>
      </c>
      <c r="D3" s="85">
        <f>('中高　特性傾向集計'!$G$39)</f>
        <v>0</v>
      </c>
      <c r="G3" s="85"/>
      <c r="H3" s="85"/>
      <c r="I3" s="85"/>
      <c r="J3" s="85"/>
      <c r="K3" s="85"/>
      <c r="L3" s="85"/>
    </row>
    <row r="4" ht="13.5" customHeight="1"/>
    <row r="5" ht="13.5" customHeight="1"/>
    <row r="6" ht="13.5" customHeight="1"/>
    <row r="7" ht="13.5" customHeight="1">
      <c r="N7" s="86"/>
    </row>
    <row r="8" ht="13.5" customHeight="1"/>
    <row r="9" ht="13.5" customHeight="1"/>
    <row r="10" ht="13.5" customHeight="1"/>
    <row r="11" ht="13.5" customHeight="1"/>
    <row r="12" ht="16.5" customHeight="1"/>
    <row r="13" ht="16.5" customHeight="1"/>
    <row r="14" ht="13.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sheetData>
  <mergeCells count="8">
    <mergeCell ref="H1:I1"/>
    <mergeCell ref="H2:I2"/>
    <mergeCell ref="F1:G1"/>
    <mergeCell ref="F2:G2"/>
    <mergeCell ref="L1:P1"/>
    <mergeCell ref="L2:P2"/>
    <mergeCell ref="J1:K1"/>
    <mergeCell ref="J2:K2"/>
  </mergeCells>
  <printOptions horizontalCentered="1" verticalCentered="1"/>
  <pageMargins left="0.7874015748031497" right="0.7874015748031497" top="0.76" bottom="0.6" header="0.64" footer="0.5118110236220472"/>
  <pageSetup horizontalDpi="600" verticalDpi="600" orientation="landscape" paperSize="9" scale="111" r:id="rId2"/>
  <drawing r:id="rId1"/>
</worksheet>
</file>

<file path=xl/worksheets/sheet2.xml><?xml version="1.0" encoding="utf-8"?>
<worksheet xmlns="http://schemas.openxmlformats.org/spreadsheetml/2006/main" xmlns:r="http://schemas.openxmlformats.org/officeDocument/2006/relationships">
  <dimension ref="A1:BJ192"/>
  <sheetViews>
    <sheetView zoomScale="75" zoomScaleNormal="75" workbookViewId="0" topLeftCell="A1">
      <selection activeCell="A1" sqref="A1"/>
    </sheetView>
  </sheetViews>
  <sheetFormatPr defaultColWidth="9.00390625" defaultRowHeight="13.5"/>
  <cols>
    <col min="1" max="1" width="163.00390625" style="0" customWidth="1"/>
    <col min="2" max="16384" width="8.875" style="0" customWidth="1"/>
  </cols>
  <sheetData>
    <row r="1" spans="1:62" ht="409.5" customHeight="1">
      <c r="A1" s="53"/>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row>
    <row r="2" spans="1:62" ht="13.5">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row>
    <row r="3" spans="1:62" ht="13.5">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row>
    <row r="4" spans="1:62" ht="13.5">
      <c r="A4" s="5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row>
    <row r="5" spans="1:62" ht="13.5">
      <c r="A5" s="52"/>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row>
    <row r="6" spans="1:62" ht="13.5">
      <c r="A6" s="52"/>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row>
    <row r="7" spans="1:62" ht="13.5">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row>
    <row r="8" spans="1:62" ht="13.5">
      <c r="A8" s="52"/>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row>
    <row r="9" spans="1:62" ht="13.5">
      <c r="A9" s="52"/>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row>
    <row r="10" spans="1:62" ht="13.5">
      <c r="A10" s="52"/>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row>
    <row r="11" spans="1:62" ht="13.5">
      <c r="A11" s="52"/>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row>
    <row r="12" spans="1:62" ht="13.5">
      <c r="A12" s="52"/>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row>
    <row r="13" spans="1:62" ht="13.5">
      <c r="A13" s="52"/>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row>
    <row r="14" spans="1:62" ht="13.5">
      <c r="A14" s="52"/>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row>
    <row r="15" spans="1:62" ht="13.5">
      <c r="A15" s="52"/>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row>
    <row r="16" spans="1:62" ht="13.5">
      <c r="A16" s="52"/>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row>
    <row r="17" spans="1:62" ht="13.5">
      <c r="A17" s="52"/>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row>
    <row r="18" spans="1:62" ht="13.5">
      <c r="A18" s="52"/>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row>
    <row r="19" spans="1:62" ht="13.5">
      <c r="A19" s="52"/>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row>
    <row r="20" spans="1:62" ht="13.5">
      <c r="A20" s="52"/>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row>
    <row r="21" spans="1:62" ht="13.5">
      <c r="A21" s="52"/>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row>
    <row r="22" spans="1:62" ht="13.5">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row>
    <row r="23" spans="1:62" ht="13.5">
      <c r="A23" s="52"/>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row>
    <row r="24" spans="1:62" ht="13.5">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row>
    <row r="25" spans="1:62" ht="13.5">
      <c r="A25" s="52"/>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row>
    <row r="26" spans="1:62" ht="13.5">
      <c r="A26" s="52"/>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row>
    <row r="27" spans="1:62" ht="13.5">
      <c r="A27" s="52"/>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row>
    <row r="28" spans="1:62" ht="13.5">
      <c r="A28" s="52"/>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row>
    <row r="29" spans="1:62" ht="13.5">
      <c r="A29" s="52"/>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row>
    <row r="30" spans="1:62" ht="13.5">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row>
    <row r="31" spans="1:62" ht="13.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row>
    <row r="32" spans="1:62" ht="13.5">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row>
    <row r="33" spans="1:62" ht="13.5">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row>
    <row r="34" spans="1:62" ht="13.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row>
    <row r="35" spans="1:62" ht="13.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row>
    <row r="36" spans="1:62" ht="13.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row>
    <row r="37" spans="1:62" ht="13.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row>
    <row r="38" spans="1:62" ht="13.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row>
    <row r="39" spans="1:62" ht="13.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row>
    <row r="40" spans="1:62" ht="13.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row>
    <row r="41" spans="1:62" ht="13.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row>
    <row r="42" spans="1:62" ht="13.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row>
    <row r="43" spans="1:62" ht="13.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row>
    <row r="44" spans="1:62" ht="13.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row>
    <row r="45" spans="1:62" ht="13.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row>
    <row r="46" spans="1:62" ht="13.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row>
    <row r="47" spans="1:62" ht="13.5">
      <c r="A47" s="52" t="e">
        <f>EMBED("Paint.Picture","")</f>
        <v>#NAME?</v>
      </c>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row>
    <row r="48" spans="1:62" ht="13.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row>
    <row r="49" spans="1:62" ht="13.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row>
    <row r="50" spans="1:62" ht="13.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row>
    <row r="51" spans="1:62" ht="13.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row>
    <row r="52" spans="1:62" ht="13.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row>
    <row r="53" spans="1:62" ht="13.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row>
    <row r="54" spans="1:62" ht="13.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row>
    <row r="55" spans="1:62" ht="13.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row>
    <row r="56" spans="1:62" ht="13.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row>
    <row r="57" spans="1:62" ht="13.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row>
    <row r="58" spans="1:62" ht="13.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row>
    <row r="59" spans="1:62" ht="13.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row>
    <row r="60" spans="1:62" ht="13.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row>
    <row r="61" spans="1:62" ht="13.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row>
    <row r="62" spans="1:62" ht="13.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row>
    <row r="63" spans="1:62" ht="13.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row>
    <row r="64" spans="1:62" ht="13.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row>
    <row r="65" spans="1:62" ht="13.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row>
    <row r="66" spans="1:62" ht="13.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row>
    <row r="67" spans="1:62" ht="13.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row>
    <row r="68" spans="1:62" ht="13.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row>
    <row r="69" spans="1:62" ht="13.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row>
    <row r="70" spans="1:62" ht="13.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row>
    <row r="71" spans="1:62" ht="13.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row>
    <row r="72" spans="1:62" ht="13.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row>
    <row r="73" spans="1:62" ht="13.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row>
    <row r="74" spans="1:62" ht="13.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row>
    <row r="75" spans="1:62" ht="13.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row>
    <row r="76" spans="1:62" ht="13.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row>
    <row r="77" spans="1:62" ht="13.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row>
    <row r="78" spans="1:62" ht="13.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row>
    <row r="79" spans="1:62" ht="13.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row>
    <row r="80" spans="1:62" ht="13.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row>
    <row r="81" spans="1:62" ht="13.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row>
    <row r="82" spans="1:62" ht="13.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row>
    <row r="83" spans="1:62" ht="13.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row>
    <row r="84" spans="1:62" ht="13.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row>
    <row r="85" spans="1:62" ht="13.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row>
    <row r="86" spans="1:62" ht="13.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row>
    <row r="87" spans="1:62" ht="13.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row>
    <row r="88" spans="1:62" ht="13.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row>
    <row r="89" spans="1:62" ht="13.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row>
    <row r="90" spans="1:62" ht="13.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row>
    <row r="91" spans="1:62" ht="13.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row>
    <row r="92" spans="1:62" ht="13.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row>
    <row r="93" spans="1:62" ht="13.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row>
    <row r="94" spans="1:62" ht="13.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row>
    <row r="95" spans="1:62" ht="13.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row>
    <row r="96" spans="1:62" ht="13.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row>
    <row r="97" spans="1:62" ht="13.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row>
    <row r="98" spans="1:62" ht="13.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row>
    <row r="99" spans="1:62" ht="13.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row>
    <row r="100" spans="1:62" ht="13.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row>
    <row r="101" spans="1:62" ht="13.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row>
    <row r="102" spans="1:62" ht="13.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row>
    <row r="103" spans="1:62" ht="13.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row>
    <row r="104" spans="1:62" ht="13.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row>
    <row r="105" spans="1:62" ht="13.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row>
    <row r="106" spans="1:62" ht="13.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row>
    <row r="107" spans="1:62" ht="13.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row>
    <row r="108" spans="1:62" ht="13.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row>
    <row r="109" spans="1:62" ht="13.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row>
    <row r="110" spans="1:62" ht="13.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row>
    <row r="111" spans="1:62" ht="13.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row>
    <row r="112" spans="1:62" ht="13.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row>
    <row r="113" spans="1:62" ht="13.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row>
    <row r="114" spans="1:62" ht="13.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row>
    <row r="115" spans="1:62" ht="13.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row>
    <row r="116" spans="1:62" ht="13.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row>
    <row r="117" spans="1:62" ht="13.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row>
    <row r="118" spans="1:62" ht="13.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row>
    <row r="119" spans="1:62" ht="13.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row>
    <row r="120" spans="1:62" ht="13.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row>
    <row r="121" spans="1:62" ht="13.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row>
    <row r="122" spans="1:62" ht="13.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row>
    <row r="123" spans="1:62" ht="13.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row>
    <row r="124" spans="1:62" ht="13.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row>
    <row r="125" spans="1:62" ht="13.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row>
    <row r="126" spans="1:62" ht="13.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row>
    <row r="127" spans="1:62" ht="13.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row>
    <row r="128" spans="1:62" ht="13.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row>
    <row r="129" spans="1:62" ht="13.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row>
    <row r="130" spans="1:62" ht="13.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row>
    <row r="131" spans="1:62" ht="13.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row>
    <row r="132" spans="1:62" ht="13.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row>
    <row r="133" spans="1:62" ht="13.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row>
    <row r="134" spans="1:62" ht="13.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row>
    <row r="135" spans="1:62" ht="13.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row>
    <row r="136" spans="1:62" ht="13.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row>
    <row r="137" spans="1:62" ht="13.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row>
    <row r="138" spans="1:62" ht="13.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row>
    <row r="139" spans="1:62" ht="13.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row>
    <row r="140" spans="1:62" ht="13.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row>
    <row r="141" spans="1:62" ht="13.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row>
    <row r="142" spans="1:62" ht="13.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row>
    <row r="143" spans="1:62" ht="13.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row>
    <row r="144" spans="1:62" ht="13.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row>
    <row r="145" spans="1:62" ht="13.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row>
    <row r="146" spans="1:62" ht="13.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row>
    <row r="147" spans="1:62" ht="13.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row>
    <row r="148" spans="1:62" ht="13.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row>
    <row r="149" spans="1:62" ht="13.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row>
    <row r="150" spans="1:62" ht="13.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row>
    <row r="151" spans="1:62" ht="13.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row>
    <row r="152" spans="1:62" ht="13.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row>
    <row r="153" spans="1:62" ht="13.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row>
    <row r="154" spans="1:62" ht="13.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row>
    <row r="155" spans="1:62" ht="13.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row>
    <row r="156" spans="1:62" ht="13.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row>
    <row r="157" spans="1:62" ht="13.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row>
    <row r="158" spans="1:62" ht="13.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row>
    <row r="159" spans="1:62" ht="13.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row>
    <row r="160" spans="1:62" ht="13.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row>
    <row r="161" spans="1:62" ht="13.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row>
    <row r="162" spans="1:62" ht="13.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row>
    <row r="163" spans="1:62" ht="13.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row>
    <row r="164" spans="1:62" ht="13.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row>
    <row r="165" spans="1:62" ht="13.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row>
    <row r="166" spans="1:62" ht="13.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row>
    <row r="167" spans="1:62" ht="13.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row>
    <row r="168" spans="1:62" ht="13.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row>
    <row r="169" spans="1:62" ht="13.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row>
    <row r="170" spans="1:62" ht="13.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row>
    <row r="171" spans="1:62" ht="13.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row>
    <row r="172" spans="1:62" ht="13.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row>
    <row r="173" spans="1:62" ht="13.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row>
    <row r="174" spans="1:62" ht="13.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row>
    <row r="175" spans="1:62" ht="13.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row>
    <row r="176" spans="1:62" ht="13.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row>
    <row r="177" spans="1:62" ht="13.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row>
    <row r="178" spans="1:62" ht="13.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row>
    <row r="179" spans="1:62" ht="13.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row>
    <row r="180" spans="1:62" ht="13.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row>
    <row r="181" spans="1:62" ht="13.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row>
    <row r="182" spans="1:62" ht="13.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row>
    <row r="183" spans="1:62" ht="13.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row>
    <row r="184" spans="1:62" ht="13.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row>
    <row r="185" spans="1:62" ht="13.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row>
    <row r="186" spans="1:62" ht="13.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row>
    <row r="187" spans="1:62" ht="13.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row>
    <row r="188" spans="1:62" ht="13.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row>
    <row r="189" spans="1:62" ht="13.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row>
    <row r="190" spans="1:62" ht="13.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row>
    <row r="191" spans="1:62" ht="13.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row>
    <row r="192" spans="1:62" ht="13.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row>
  </sheetData>
  <printOptions/>
  <pageMargins left="0.75" right="0.75" top="1" bottom="1" header="0.512" footer="0.512"/>
  <pageSetup horizontalDpi="600" verticalDpi="600" orientation="landscape" paperSize="9"/>
  <drawing r:id="rId1"/>
</worksheet>
</file>

<file path=xl/worksheets/sheet3.xml><?xml version="1.0" encoding="utf-8"?>
<worksheet xmlns="http://schemas.openxmlformats.org/spreadsheetml/2006/main" xmlns:r="http://schemas.openxmlformats.org/officeDocument/2006/relationships">
  <dimension ref="A1:M51"/>
  <sheetViews>
    <sheetView workbookViewId="0" topLeftCell="A1">
      <pane xSplit="7" ySplit="4" topLeftCell="H5" activePane="bottomRight" state="frozen"/>
      <selection pane="topLeft" activeCell="A1" sqref="A1"/>
      <selection pane="topRight" activeCell="H1" sqref="H1"/>
      <selection pane="bottomLeft" activeCell="A5" sqref="A5"/>
      <selection pane="bottomRight" activeCell="K1" sqref="K1"/>
    </sheetView>
  </sheetViews>
  <sheetFormatPr defaultColWidth="9.00390625" defaultRowHeight="15" customHeight="1"/>
  <cols>
    <col min="1" max="1" width="2.50390625" style="1" customWidth="1"/>
    <col min="2" max="2" width="4.125" style="1" hidden="1" customWidth="1"/>
    <col min="3" max="3" width="4.00390625" style="1" hidden="1" customWidth="1"/>
    <col min="4" max="4" width="8.125" style="1" customWidth="1"/>
    <col min="5" max="5" width="5.875" style="1" hidden="1" customWidth="1"/>
    <col min="6" max="6" width="51.875" style="1" customWidth="1"/>
    <col min="7" max="7" width="4.625" style="28" customWidth="1"/>
    <col min="8" max="12" width="3.00390625" style="28" customWidth="1"/>
    <col min="13" max="13" width="3.00390625" style="0" customWidth="1"/>
    <col min="14" max="16384" width="9.00390625" style="1" customWidth="1"/>
  </cols>
  <sheetData>
    <row r="1" spans="1:12" ht="15" customHeight="1">
      <c r="A1" s="155"/>
      <c r="B1" s="156"/>
      <c r="C1" s="156"/>
      <c r="D1" s="156"/>
      <c r="E1" s="156"/>
      <c r="F1" s="254" t="s">
        <v>9</v>
      </c>
      <c r="G1" s="30" t="s">
        <v>67</v>
      </c>
      <c r="H1" s="17">
        <v>1</v>
      </c>
      <c r="I1" s="18">
        <v>2</v>
      </c>
      <c r="J1" s="18">
        <v>3</v>
      </c>
      <c r="K1" s="18">
        <v>4</v>
      </c>
      <c r="L1" s="19">
        <v>5</v>
      </c>
    </row>
    <row r="2" spans="1:12" ht="15" customHeight="1">
      <c r="A2" s="157"/>
      <c r="B2" s="83"/>
      <c r="C2" s="83"/>
      <c r="D2" s="83"/>
      <c r="E2" s="106"/>
      <c r="F2" s="255"/>
      <c r="G2" s="31" t="s">
        <v>21</v>
      </c>
      <c r="H2" s="20"/>
      <c r="I2" s="21"/>
      <c r="J2" s="21"/>
      <c r="K2" s="21"/>
      <c r="L2" s="22"/>
    </row>
    <row r="3" spans="1:12" ht="15" customHeight="1" thickBot="1">
      <c r="A3" s="173"/>
      <c r="B3" s="174"/>
      <c r="C3" s="174"/>
      <c r="D3" s="174"/>
      <c r="E3" s="29"/>
      <c r="F3" s="41"/>
      <c r="G3" s="31" t="s">
        <v>22</v>
      </c>
      <c r="H3" s="20"/>
      <c r="I3" s="21"/>
      <c r="J3" s="21"/>
      <c r="K3" s="21"/>
      <c r="L3" s="22"/>
    </row>
    <row r="4" spans="1:13" s="23" customFormat="1" ht="75" customHeight="1" thickBot="1">
      <c r="A4" s="158"/>
      <c r="B4" s="159" t="s">
        <v>17</v>
      </c>
      <c r="C4" s="159" t="s">
        <v>88</v>
      </c>
      <c r="D4" s="172" t="s">
        <v>30</v>
      </c>
      <c r="E4" s="159" t="s">
        <v>89</v>
      </c>
      <c r="F4" s="41"/>
      <c r="G4" s="160" t="s">
        <v>23</v>
      </c>
      <c r="H4" s="161"/>
      <c r="I4" s="162"/>
      <c r="J4" s="162"/>
      <c r="K4" s="162"/>
      <c r="L4" s="163"/>
      <c r="M4"/>
    </row>
    <row r="5" spans="1:12" ht="13.5" customHeight="1">
      <c r="A5" s="152">
        <v>1</v>
      </c>
      <c r="B5" s="58" t="s">
        <v>84</v>
      </c>
      <c r="C5" s="58" t="s">
        <v>51</v>
      </c>
      <c r="D5" s="93" t="s">
        <v>32</v>
      </c>
      <c r="E5" s="55" t="s">
        <v>8</v>
      </c>
      <c r="F5" s="248" t="s">
        <v>91</v>
      </c>
      <c r="G5" s="249"/>
      <c r="H5" s="144"/>
      <c r="I5" s="24"/>
      <c r="J5" s="24"/>
      <c r="K5" s="24"/>
      <c r="L5" s="25"/>
    </row>
    <row r="6" spans="1:12" ht="13.5" customHeight="1">
      <c r="A6" s="56">
        <v>2</v>
      </c>
      <c r="B6" s="167" t="s">
        <v>84</v>
      </c>
      <c r="C6" s="167" t="s">
        <v>51</v>
      </c>
      <c r="D6" s="192" t="s">
        <v>32</v>
      </c>
      <c r="E6" s="56" t="s">
        <v>8</v>
      </c>
      <c r="F6" s="246" t="s">
        <v>78</v>
      </c>
      <c r="G6" s="247"/>
      <c r="H6" s="141"/>
      <c r="I6" s="26"/>
      <c r="J6" s="26"/>
      <c r="K6" s="26"/>
      <c r="L6" s="27"/>
    </row>
    <row r="7" spans="1:12" ht="13.5" customHeight="1">
      <c r="A7" s="190">
        <v>3</v>
      </c>
      <c r="B7" s="191" t="s">
        <v>84</v>
      </c>
      <c r="C7" s="191" t="s">
        <v>51</v>
      </c>
      <c r="D7" s="192" t="s">
        <v>32</v>
      </c>
      <c r="E7" s="56" t="s">
        <v>8</v>
      </c>
      <c r="F7" s="246" t="s">
        <v>92</v>
      </c>
      <c r="G7" s="247"/>
      <c r="H7" s="141"/>
      <c r="I7" s="26"/>
      <c r="J7" s="26"/>
      <c r="K7" s="26"/>
      <c r="L7" s="27"/>
    </row>
    <row r="8" spans="1:12" ht="13.5" customHeight="1">
      <c r="A8" s="190">
        <v>4</v>
      </c>
      <c r="B8" s="191" t="s">
        <v>84</v>
      </c>
      <c r="C8" s="191" t="s">
        <v>51</v>
      </c>
      <c r="D8" s="192" t="s">
        <v>32</v>
      </c>
      <c r="E8" s="56" t="s">
        <v>8</v>
      </c>
      <c r="F8" s="246" t="s">
        <v>112</v>
      </c>
      <c r="G8" s="247"/>
      <c r="H8" s="141"/>
      <c r="I8" s="26"/>
      <c r="J8" s="26"/>
      <c r="K8" s="26"/>
      <c r="L8" s="27"/>
    </row>
    <row r="9" spans="1:12" ht="13.5" customHeight="1">
      <c r="A9" s="190">
        <v>5</v>
      </c>
      <c r="B9" s="191" t="s">
        <v>84</v>
      </c>
      <c r="C9" s="193" t="s">
        <v>31</v>
      </c>
      <c r="D9" s="192" t="s">
        <v>32</v>
      </c>
      <c r="E9" s="56" t="s">
        <v>8</v>
      </c>
      <c r="F9" s="246" t="s">
        <v>72</v>
      </c>
      <c r="G9" s="247"/>
      <c r="H9" s="141"/>
      <c r="I9" s="26"/>
      <c r="J9" s="26"/>
      <c r="K9" s="26"/>
      <c r="L9" s="27"/>
    </row>
    <row r="10" spans="1:12" ht="13.5" customHeight="1">
      <c r="A10" s="190">
        <v>6</v>
      </c>
      <c r="B10" s="191" t="s">
        <v>84</v>
      </c>
      <c r="C10" s="193" t="s">
        <v>31</v>
      </c>
      <c r="D10" s="192" t="s">
        <v>32</v>
      </c>
      <c r="E10" s="92" t="s">
        <v>8</v>
      </c>
      <c r="F10" s="246" t="s">
        <v>28</v>
      </c>
      <c r="G10" s="247"/>
      <c r="H10" s="141"/>
      <c r="I10" s="26"/>
      <c r="J10" s="26"/>
      <c r="K10" s="26"/>
      <c r="L10" s="27"/>
    </row>
    <row r="11" spans="1:12" ht="13.5" customHeight="1">
      <c r="A11" s="190">
        <v>7</v>
      </c>
      <c r="B11" s="191" t="s">
        <v>84</v>
      </c>
      <c r="C11" s="191" t="s">
        <v>31</v>
      </c>
      <c r="D11" s="192" t="s">
        <v>32</v>
      </c>
      <c r="E11" s="56" t="s">
        <v>68</v>
      </c>
      <c r="F11" s="246" t="s">
        <v>118</v>
      </c>
      <c r="G11" s="247"/>
      <c r="H11" s="141"/>
      <c r="I11" s="26"/>
      <c r="J11" s="26"/>
      <c r="K11" s="26"/>
      <c r="L11" s="27"/>
    </row>
    <row r="12" spans="1:12" ht="13.5" customHeight="1">
      <c r="A12" s="190">
        <v>8</v>
      </c>
      <c r="B12" s="191" t="s">
        <v>84</v>
      </c>
      <c r="C12" s="191" t="s">
        <v>31</v>
      </c>
      <c r="D12" s="192" t="s">
        <v>32</v>
      </c>
      <c r="E12" s="56" t="s">
        <v>68</v>
      </c>
      <c r="F12" s="246" t="s">
        <v>69</v>
      </c>
      <c r="G12" s="247"/>
      <c r="H12" s="141"/>
      <c r="I12" s="26"/>
      <c r="J12" s="26"/>
      <c r="K12" s="26"/>
      <c r="L12" s="27"/>
    </row>
    <row r="13" spans="1:12" ht="13.5" customHeight="1">
      <c r="A13" s="194">
        <v>9</v>
      </c>
      <c r="B13" s="195" t="s">
        <v>84</v>
      </c>
      <c r="C13" s="195" t="s">
        <v>31</v>
      </c>
      <c r="D13" s="196" t="s">
        <v>32</v>
      </c>
      <c r="E13" s="56" t="s">
        <v>68</v>
      </c>
      <c r="F13" s="60" t="s">
        <v>0</v>
      </c>
      <c r="G13" s="146"/>
      <c r="H13" s="141"/>
      <c r="I13" s="39"/>
      <c r="J13" s="39"/>
      <c r="K13" s="39"/>
      <c r="L13" s="40"/>
    </row>
    <row r="14" spans="1:12" ht="13.5" customHeight="1" thickBot="1">
      <c r="A14" s="152">
        <v>10</v>
      </c>
      <c r="B14" s="58" t="s">
        <v>84</v>
      </c>
      <c r="C14" s="58" t="s">
        <v>31</v>
      </c>
      <c r="D14" s="93" t="s">
        <v>32</v>
      </c>
      <c r="E14" s="57" t="s">
        <v>68</v>
      </c>
      <c r="F14" s="250" t="s">
        <v>1</v>
      </c>
      <c r="G14" s="251"/>
      <c r="H14" s="142"/>
      <c r="I14" s="42"/>
      <c r="J14" s="42"/>
      <c r="K14" s="42"/>
      <c r="L14" s="43"/>
    </row>
    <row r="15" spans="1:12" ht="13.5" customHeight="1">
      <c r="A15" s="151">
        <v>11</v>
      </c>
      <c r="B15" s="115" t="s">
        <v>84</v>
      </c>
      <c r="C15" s="115" t="s">
        <v>31</v>
      </c>
      <c r="D15" s="149" t="s">
        <v>32</v>
      </c>
      <c r="E15" s="123" t="s">
        <v>68</v>
      </c>
      <c r="F15" s="252" t="s">
        <v>39</v>
      </c>
      <c r="G15" s="249"/>
      <c r="H15" s="140"/>
      <c r="I15" s="81"/>
      <c r="J15" s="81"/>
      <c r="K15" s="81"/>
      <c r="L15" s="82"/>
    </row>
    <row r="16" spans="1:12" ht="13.5" customHeight="1">
      <c r="A16" s="190">
        <v>12</v>
      </c>
      <c r="B16" s="191" t="s">
        <v>84</v>
      </c>
      <c r="C16" s="191" t="s">
        <v>31</v>
      </c>
      <c r="D16" s="192" t="s">
        <v>32</v>
      </c>
      <c r="E16" s="56" t="s">
        <v>6</v>
      </c>
      <c r="F16" s="246" t="s">
        <v>40</v>
      </c>
      <c r="G16" s="247"/>
      <c r="H16" s="141"/>
      <c r="I16" s="26"/>
      <c r="J16" s="26"/>
      <c r="K16" s="26"/>
      <c r="L16" s="27"/>
    </row>
    <row r="17" spans="1:12" ht="13.5" customHeight="1">
      <c r="A17" s="190">
        <v>13</v>
      </c>
      <c r="B17" s="191" t="s">
        <v>84</v>
      </c>
      <c r="C17" s="191" t="s">
        <v>31</v>
      </c>
      <c r="D17" s="192" t="s">
        <v>32</v>
      </c>
      <c r="E17" s="56" t="s">
        <v>3</v>
      </c>
      <c r="F17" s="246" t="s">
        <v>4</v>
      </c>
      <c r="G17" s="247"/>
      <c r="H17" s="141"/>
      <c r="I17" s="26"/>
      <c r="J17" s="26"/>
      <c r="K17" s="26"/>
      <c r="L17" s="27"/>
    </row>
    <row r="18" spans="1:12" ht="13.5" customHeight="1">
      <c r="A18" s="190">
        <v>14</v>
      </c>
      <c r="B18" s="191" t="s">
        <v>84</v>
      </c>
      <c r="C18" s="191" t="s">
        <v>31</v>
      </c>
      <c r="D18" s="192" t="s">
        <v>32</v>
      </c>
      <c r="E18" s="55" t="s">
        <v>5</v>
      </c>
      <c r="F18" s="60" t="s">
        <v>15</v>
      </c>
      <c r="G18" s="146"/>
      <c r="H18" s="141"/>
      <c r="I18" s="36"/>
      <c r="J18" s="36"/>
      <c r="K18" s="36"/>
      <c r="L18" s="37"/>
    </row>
    <row r="19" spans="1:12" ht="13.5" customHeight="1">
      <c r="A19" s="190">
        <v>15</v>
      </c>
      <c r="B19" s="191" t="s">
        <v>84</v>
      </c>
      <c r="C19" s="191" t="s">
        <v>51</v>
      </c>
      <c r="D19" s="192" t="s">
        <v>32</v>
      </c>
      <c r="E19" s="56" t="s">
        <v>7</v>
      </c>
      <c r="F19" s="60" t="s">
        <v>18</v>
      </c>
      <c r="G19" s="146"/>
      <c r="H19" s="141"/>
      <c r="I19" s="36"/>
      <c r="J19" s="36"/>
      <c r="K19" s="36"/>
      <c r="L19" s="37"/>
    </row>
    <row r="20" spans="1:12" ht="13.5" customHeight="1">
      <c r="A20" s="190">
        <v>16</v>
      </c>
      <c r="B20" s="191" t="s">
        <v>84</v>
      </c>
      <c r="C20" s="191" t="s">
        <v>51</v>
      </c>
      <c r="D20" s="192" t="s">
        <v>32</v>
      </c>
      <c r="E20" s="56" t="s">
        <v>7</v>
      </c>
      <c r="F20" s="60" t="s">
        <v>41</v>
      </c>
      <c r="G20" s="146"/>
      <c r="H20" s="141"/>
      <c r="I20" s="36"/>
      <c r="J20" s="36"/>
      <c r="K20" s="36"/>
      <c r="L20" s="37"/>
    </row>
    <row r="21" spans="1:12" ht="13.5" customHeight="1">
      <c r="A21" s="190">
        <v>17</v>
      </c>
      <c r="B21" s="191" t="s">
        <v>84</v>
      </c>
      <c r="C21" s="191" t="s">
        <v>51</v>
      </c>
      <c r="D21" s="192" t="s">
        <v>32</v>
      </c>
      <c r="E21" s="56" t="s">
        <v>7</v>
      </c>
      <c r="F21" s="60" t="s">
        <v>77</v>
      </c>
      <c r="G21" s="146"/>
      <c r="H21" s="141"/>
      <c r="I21" s="36"/>
      <c r="J21" s="36"/>
      <c r="K21" s="36"/>
      <c r="L21" s="37"/>
    </row>
    <row r="22" spans="1:12" ht="13.5" customHeight="1">
      <c r="A22" s="190">
        <v>18</v>
      </c>
      <c r="B22" s="191" t="s">
        <v>84</v>
      </c>
      <c r="C22" s="193" t="s">
        <v>31</v>
      </c>
      <c r="D22" s="192" t="s">
        <v>32</v>
      </c>
      <c r="E22" s="56" t="s">
        <v>117</v>
      </c>
      <c r="F22" s="60" t="s">
        <v>19</v>
      </c>
      <c r="G22" s="146"/>
      <c r="H22" s="141"/>
      <c r="I22" s="36"/>
      <c r="J22" s="36"/>
      <c r="K22" s="36"/>
      <c r="L22" s="37"/>
    </row>
    <row r="23" spans="1:12" ht="13.5" customHeight="1">
      <c r="A23" s="190">
        <v>19</v>
      </c>
      <c r="B23" s="191" t="s">
        <v>84</v>
      </c>
      <c r="C23" s="191" t="s">
        <v>86</v>
      </c>
      <c r="D23" s="192" t="s">
        <v>90</v>
      </c>
      <c r="E23" s="128" t="s">
        <v>90</v>
      </c>
      <c r="F23" s="60" t="s">
        <v>105</v>
      </c>
      <c r="G23" s="146"/>
      <c r="H23" s="141"/>
      <c r="I23" s="36"/>
      <c r="J23" s="36"/>
      <c r="K23" s="36"/>
      <c r="L23" s="37"/>
    </row>
    <row r="24" spans="1:12" ht="13.5" customHeight="1" thickBot="1">
      <c r="A24" s="153">
        <v>20</v>
      </c>
      <c r="B24" s="84" t="s">
        <v>84</v>
      </c>
      <c r="C24" s="84" t="s">
        <v>86</v>
      </c>
      <c r="D24" s="150" t="s">
        <v>90</v>
      </c>
      <c r="E24" s="130" t="s">
        <v>90</v>
      </c>
      <c r="F24" s="119" t="s">
        <v>95</v>
      </c>
      <c r="G24" s="147"/>
      <c r="H24" s="143"/>
      <c r="I24" s="121"/>
      <c r="J24" s="121"/>
      <c r="K24" s="121"/>
      <c r="L24" s="122"/>
    </row>
    <row r="25" spans="1:12" ht="13.5" customHeight="1">
      <c r="A25" s="151">
        <v>21</v>
      </c>
      <c r="B25" s="115" t="s">
        <v>84</v>
      </c>
      <c r="C25" s="154" t="s">
        <v>31</v>
      </c>
      <c r="D25" s="149" t="s">
        <v>90</v>
      </c>
      <c r="E25" s="129" t="s">
        <v>90</v>
      </c>
      <c r="F25" s="252" t="s">
        <v>97</v>
      </c>
      <c r="G25" s="249"/>
      <c r="H25" s="144"/>
      <c r="I25" s="24"/>
      <c r="J25" s="24"/>
      <c r="K25" s="24"/>
      <c r="L25" s="25"/>
    </row>
    <row r="26" spans="1:12" ht="13.5" customHeight="1">
      <c r="A26" s="56">
        <v>22</v>
      </c>
      <c r="B26" s="167" t="s">
        <v>84</v>
      </c>
      <c r="C26" s="169" t="s">
        <v>31</v>
      </c>
      <c r="D26" s="192" t="s">
        <v>33</v>
      </c>
      <c r="E26" s="56" t="s">
        <v>33</v>
      </c>
      <c r="F26" s="246" t="s">
        <v>113</v>
      </c>
      <c r="G26" s="247"/>
      <c r="H26" s="141"/>
      <c r="I26" s="26"/>
      <c r="J26" s="26"/>
      <c r="K26" s="26"/>
      <c r="L26" s="27"/>
    </row>
    <row r="27" spans="1:12" ht="13.5" customHeight="1">
      <c r="A27" s="56">
        <v>23</v>
      </c>
      <c r="B27" s="167" t="s">
        <v>84</v>
      </c>
      <c r="C27" s="169" t="s">
        <v>31</v>
      </c>
      <c r="D27" s="192" t="s">
        <v>33</v>
      </c>
      <c r="E27" s="56" t="s">
        <v>33</v>
      </c>
      <c r="F27" s="246" t="s">
        <v>93</v>
      </c>
      <c r="G27" s="247"/>
      <c r="H27" s="141"/>
      <c r="I27" s="26"/>
      <c r="J27" s="26"/>
      <c r="K27" s="26"/>
      <c r="L27" s="27"/>
    </row>
    <row r="28" spans="1:12" ht="13.5" customHeight="1">
      <c r="A28" s="55">
        <v>24</v>
      </c>
      <c r="B28" s="164" t="s">
        <v>84</v>
      </c>
      <c r="C28" s="165" t="s">
        <v>31</v>
      </c>
      <c r="D28" s="166" t="s">
        <v>33</v>
      </c>
      <c r="E28" s="92" t="s">
        <v>33</v>
      </c>
      <c r="F28" s="246" t="s">
        <v>94</v>
      </c>
      <c r="G28" s="247"/>
      <c r="H28" s="141"/>
      <c r="I28" s="26"/>
      <c r="J28" s="26"/>
      <c r="K28" s="26"/>
      <c r="L28" s="27"/>
    </row>
    <row r="29" spans="1:12" ht="13.5" customHeight="1">
      <c r="A29" s="56">
        <v>25</v>
      </c>
      <c r="B29" s="167" t="s">
        <v>85</v>
      </c>
      <c r="C29" s="167" t="s">
        <v>86</v>
      </c>
      <c r="D29" s="168" t="s">
        <v>34</v>
      </c>
      <c r="E29" s="56" t="s">
        <v>50</v>
      </c>
      <c r="F29" s="60" t="s">
        <v>79</v>
      </c>
      <c r="G29" s="146"/>
      <c r="H29" s="141"/>
      <c r="I29" s="36"/>
      <c r="J29" s="36"/>
      <c r="K29" s="36"/>
      <c r="L29" s="37"/>
    </row>
    <row r="30" spans="1:12" ht="13.5" customHeight="1">
      <c r="A30" s="56">
        <v>26</v>
      </c>
      <c r="B30" s="167" t="s">
        <v>85</v>
      </c>
      <c r="C30" s="167" t="s">
        <v>86</v>
      </c>
      <c r="D30" s="168" t="s">
        <v>34</v>
      </c>
      <c r="E30" s="56" t="s">
        <v>50</v>
      </c>
      <c r="F30" s="60" t="s">
        <v>80</v>
      </c>
      <c r="G30" s="146"/>
      <c r="H30" s="141"/>
      <c r="I30" s="39"/>
      <c r="J30" s="39"/>
      <c r="K30" s="39"/>
      <c r="L30" s="40"/>
    </row>
    <row r="31" spans="1:12" ht="13.5" customHeight="1">
      <c r="A31" s="56">
        <v>27</v>
      </c>
      <c r="B31" s="167" t="s">
        <v>85</v>
      </c>
      <c r="C31" s="167" t="s">
        <v>86</v>
      </c>
      <c r="D31" s="168" t="s">
        <v>34</v>
      </c>
      <c r="E31" s="57" t="s">
        <v>50</v>
      </c>
      <c r="F31" s="246" t="s">
        <v>81</v>
      </c>
      <c r="G31" s="247"/>
      <c r="H31" s="141"/>
      <c r="I31" s="26"/>
      <c r="J31" s="26"/>
      <c r="K31" s="26"/>
      <c r="L31" s="27"/>
    </row>
    <row r="32" spans="1:12" ht="24.75" customHeight="1">
      <c r="A32" s="203">
        <v>28</v>
      </c>
      <c r="B32" s="204" t="s">
        <v>85</v>
      </c>
      <c r="C32" s="204" t="s">
        <v>86</v>
      </c>
      <c r="D32" s="205" t="s">
        <v>34</v>
      </c>
      <c r="E32" s="55" t="s">
        <v>50</v>
      </c>
      <c r="F32" s="253" t="s">
        <v>42</v>
      </c>
      <c r="G32" s="247"/>
      <c r="H32" s="141"/>
      <c r="I32" s="26"/>
      <c r="J32" s="26"/>
      <c r="K32" s="26"/>
      <c r="L32" s="27"/>
    </row>
    <row r="33" spans="1:12" ht="13.5" customHeight="1">
      <c r="A33" s="56">
        <v>29</v>
      </c>
      <c r="B33" s="167" t="s">
        <v>85</v>
      </c>
      <c r="C33" s="167" t="s">
        <v>86</v>
      </c>
      <c r="D33" s="168" t="s">
        <v>34</v>
      </c>
      <c r="E33" s="56" t="s">
        <v>50</v>
      </c>
      <c r="F33" s="246" t="s">
        <v>43</v>
      </c>
      <c r="G33" s="247"/>
      <c r="H33" s="141"/>
      <c r="I33" s="26"/>
      <c r="J33" s="26"/>
      <c r="K33" s="26"/>
      <c r="L33" s="27"/>
    </row>
    <row r="34" spans="1:12" ht="13.5" customHeight="1" thickBot="1">
      <c r="A34" s="127">
        <v>30</v>
      </c>
      <c r="B34" s="170" t="s">
        <v>84</v>
      </c>
      <c r="C34" s="179" t="s">
        <v>31</v>
      </c>
      <c r="D34" s="171" t="s">
        <v>34</v>
      </c>
      <c r="E34" s="124" t="s">
        <v>50</v>
      </c>
      <c r="F34" s="250" t="s">
        <v>96</v>
      </c>
      <c r="G34" s="251"/>
      <c r="H34" s="142"/>
      <c r="I34" s="42"/>
      <c r="J34" s="42"/>
      <c r="K34" s="42"/>
      <c r="L34" s="43"/>
    </row>
    <row r="35" spans="1:12" ht="13.5" customHeight="1">
      <c r="A35" s="55">
        <v>31</v>
      </c>
      <c r="B35" s="164" t="s">
        <v>84</v>
      </c>
      <c r="C35" s="165" t="s">
        <v>31</v>
      </c>
      <c r="D35" s="178" t="s">
        <v>34</v>
      </c>
      <c r="E35" s="126" t="s">
        <v>50</v>
      </c>
      <c r="F35" s="252" t="s">
        <v>98</v>
      </c>
      <c r="G35" s="249"/>
      <c r="H35" s="140"/>
      <c r="I35" s="81"/>
      <c r="J35" s="81"/>
      <c r="K35" s="81"/>
      <c r="L35" s="82"/>
    </row>
    <row r="36" spans="1:12" ht="13.5" customHeight="1">
      <c r="A36" s="56">
        <v>32</v>
      </c>
      <c r="B36" s="167" t="s">
        <v>27</v>
      </c>
      <c r="C36" s="167" t="s">
        <v>86</v>
      </c>
      <c r="D36" s="168" t="s">
        <v>34</v>
      </c>
      <c r="E36" s="57" t="s">
        <v>50</v>
      </c>
      <c r="F36" s="246" t="s">
        <v>29</v>
      </c>
      <c r="G36" s="247"/>
      <c r="H36" s="141"/>
      <c r="I36" s="26"/>
      <c r="J36" s="26"/>
      <c r="K36" s="26"/>
      <c r="L36" s="27"/>
    </row>
    <row r="37" spans="1:12" ht="13.5" customHeight="1">
      <c r="A37" s="56">
        <v>33</v>
      </c>
      <c r="B37" s="167" t="s">
        <v>27</v>
      </c>
      <c r="C37" s="167" t="s">
        <v>86</v>
      </c>
      <c r="D37" s="168" t="s">
        <v>34</v>
      </c>
      <c r="E37" s="55" t="s">
        <v>50</v>
      </c>
      <c r="F37" s="60" t="s">
        <v>11</v>
      </c>
      <c r="G37" s="146"/>
      <c r="H37" s="141"/>
      <c r="I37" s="39"/>
      <c r="J37" s="39"/>
      <c r="K37" s="39"/>
      <c r="L37" s="40"/>
    </row>
    <row r="38" spans="1:12" ht="13.5" customHeight="1">
      <c r="A38" s="56">
        <v>34</v>
      </c>
      <c r="B38" s="167" t="s">
        <v>27</v>
      </c>
      <c r="C38" s="167" t="s">
        <v>86</v>
      </c>
      <c r="D38" s="168" t="s">
        <v>34</v>
      </c>
      <c r="E38" s="56" t="s">
        <v>50</v>
      </c>
      <c r="F38" s="246" t="s">
        <v>12</v>
      </c>
      <c r="G38" s="247"/>
      <c r="H38" s="141"/>
      <c r="I38" s="26"/>
      <c r="J38" s="26"/>
      <c r="K38" s="26"/>
      <c r="L38" s="27"/>
    </row>
    <row r="39" spans="1:12" ht="13.5" customHeight="1">
      <c r="A39" s="56">
        <v>35</v>
      </c>
      <c r="B39" s="167" t="s">
        <v>27</v>
      </c>
      <c r="C39" s="167" t="s">
        <v>86</v>
      </c>
      <c r="D39" s="168" t="s">
        <v>34</v>
      </c>
      <c r="E39" s="56" t="s">
        <v>50</v>
      </c>
      <c r="F39" s="60" t="s">
        <v>114</v>
      </c>
      <c r="G39" s="146"/>
      <c r="H39" s="141"/>
      <c r="I39" s="36"/>
      <c r="J39" s="36"/>
      <c r="K39" s="36"/>
      <c r="L39" s="37"/>
    </row>
    <row r="40" spans="1:12" ht="13.5" customHeight="1">
      <c r="A40" s="56">
        <v>36</v>
      </c>
      <c r="B40" s="167" t="s">
        <v>27</v>
      </c>
      <c r="C40" s="167" t="s">
        <v>86</v>
      </c>
      <c r="D40" s="168" t="s">
        <v>34</v>
      </c>
      <c r="E40" s="56" t="s">
        <v>50</v>
      </c>
      <c r="F40" s="60" t="s">
        <v>44</v>
      </c>
      <c r="G40" s="146"/>
      <c r="H40" s="141"/>
      <c r="I40" s="36"/>
      <c r="J40" s="36"/>
      <c r="K40" s="36"/>
      <c r="L40" s="37"/>
    </row>
    <row r="41" spans="1:12" ht="13.5" customHeight="1">
      <c r="A41" s="56">
        <v>37</v>
      </c>
      <c r="B41" s="167" t="s">
        <v>27</v>
      </c>
      <c r="C41" s="167" t="s">
        <v>86</v>
      </c>
      <c r="D41" s="168" t="s">
        <v>34</v>
      </c>
      <c r="E41" s="56" t="s">
        <v>50</v>
      </c>
      <c r="F41" s="60" t="s">
        <v>61</v>
      </c>
      <c r="G41" s="146"/>
      <c r="H41" s="141"/>
      <c r="I41" s="39"/>
      <c r="J41" s="39"/>
      <c r="K41" s="39"/>
      <c r="L41" s="40"/>
    </row>
    <row r="42" spans="1:12" ht="13.5" customHeight="1">
      <c r="A42" s="56">
        <v>38</v>
      </c>
      <c r="B42" s="167" t="s">
        <v>27</v>
      </c>
      <c r="C42" s="167" t="s">
        <v>86</v>
      </c>
      <c r="D42" s="168" t="s">
        <v>34</v>
      </c>
      <c r="E42" s="56" t="s">
        <v>50</v>
      </c>
      <c r="F42" s="60" t="s">
        <v>45</v>
      </c>
      <c r="G42" s="146"/>
      <c r="H42" s="141"/>
      <c r="I42" s="36"/>
      <c r="J42" s="36"/>
      <c r="K42" s="36"/>
      <c r="L42" s="37"/>
    </row>
    <row r="43" spans="1:12" ht="13.5" customHeight="1">
      <c r="A43" s="56">
        <v>39</v>
      </c>
      <c r="B43" s="167" t="s">
        <v>27</v>
      </c>
      <c r="C43" s="167" t="s">
        <v>86</v>
      </c>
      <c r="D43" s="168" t="s">
        <v>34</v>
      </c>
      <c r="E43" s="56" t="s">
        <v>50</v>
      </c>
      <c r="F43" s="60" t="s">
        <v>62</v>
      </c>
      <c r="G43" s="146"/>
      <c r="H43" s="141"/>
      <c r="I43" s="36"/>
      <c r="J43" s="36"/>
      <c r="K43" s="36"/>
      <c r="L43" s="37"/>
    </row>
    <row r="44" spans="1:12" ht="13.5" customHeight="1">
      <c r="A44" s="56">
        <v>40</v>
      </c>
      <c r="B44" s="167" t="s">
        <v>85</v>
      </c>
      <c r="C44" s="167" t="s">
        <v>86</v>
      </c>
      <c r="D44" s="168" t="s">
        <v>34</v>
      </c>
      <c r="E44" s="56" t="s">
        <v>50</v>
      </c>
      <c r="F44" s="189" t="s">
        <v>10</v>
      </c>
      <c r="G44" s="146"/>
      <c r="H44" s="141"/>
      <c r="I44" s="36"/>
      <c r="J44" s="36"/>
      <c r="K44" s="36"/>
      <c r="L44" s="37"/>
    </row>
    <row r="45" spans="1:12" ht="13.5" customHeight="1" thickBot="1">
      <c r="A45" s="127">
        <v>41</v>
      </c>
      <c r="B45" s="170" t="s">
        <v>85</v>
      </c>
      <c r="C45" s="170" t="s">
        <v>86</v>
      </c>
      <c r="D45" s="171" t="s">
        <v>34</v>
      </c>
      <c r="E45" s="138" t="s">
        <v>50</v>
      </c>
      <c r="F45" s="139" t="s">
        <v>46</v>
      </c>
      <c r="G45" s="148"/>
      <c r="H45" s="145"/>
      <c r="I45" s="125"/>
      <c r="J45" s="125"/>
      <c r="K45" s="125"/>
      <c r="L45" s="136"/>
    </row>
    <row r="46" ht="15" customHeight="1">
      <c r="D46" s="83"/>
    </row>
    <row r="47" ht="15" customHeight="1">
      <c r="D47" s="83"/>
    </row>
    <row r="48" ht="15" customHeight="1">
      <c r="D48" s="83"/>
    </row>
    <row r="49" ht="15" customHeight="1">
      <c r="D49" s="83"/>
    </row>
    <row r="50" ht="15" customHeight="1">
      <c r="D50" s="83"/>
    </row>
    <row r="51" ht="15" customHeight="1">
      <c r="D51" s="83"/>
    </row>
  </sheetData>
  <sheetProtection/>
  <mergeCells count="24">
    <mergeCell ref="F1:F2"/>
    <mergeCell ref="F17:G17"/>
    <mergeCell ref="F16:G16"/>
    <mergeCell ref="F15:G15"/>
    <mergeCell ref="F14:G14"/>
    <mergeCell ref="F12:G12"/>
    <mergeCell ref="F11:G11"/>
    <mergeCell ref="F10:G10"/>
    <mergeCell ref="F9:G9"/>
    <mergeCell ref="F8:G8"/>
    <mergeCell ref="F36:G36"/>
    <mergeCell ref="F38:G38"/>
    <mergeCell ref="F28:G28"/>
    <mergeCell ref="F31:G31"/>
    <mergeCell ref="F32:G32"/>
    <mergeCell ref="F33:G33"/>
    <mergeCell ref="F6:G6"/>
    <mergeCell ref="F5:G5"/>
    <mergeCell ref="F34:G34"/>
    <mergeCell ref="F35:G35"/>
    <mergeCell ref="F7:G7"/>
    <mergeCell ref="F25:G25"/>
    <mergeCell ref="F26:G26"/>
    <mergeCell ref="F27:G27"/>
  </mergeCells>
  <printOptions/>
  <pageMargins left="0.5905511811023623" right="0.67" top="0.5905511811023623" bottom="0.5905511811023623" header="0.9" footer="0.5118110236220472"/>
  <pageSetup orientation="portrait" paperSize="9" scale="110"/>
  <drawing r:id="rId1"/>
</worksheet>
</file>

<file path=xl/worksheets/sheet4.xml><?xml version="1.0" encoding="utf-8"?>
<worksheet xmlns="http://schemas.openxmlformats.org/spreadsheetml/2006/main" xmlns:r="http://schemas.openxmlformats.org/officeDocument/2006/relationships">
  <dimension ref="A1:W49"/>
  <sheetViews>
    <sheetView workbookViewId="0" topLeftCell="A1">
      <pane ySplit="5" topLeftCell="BM27" activePane="bottomLeft" state="frozen"/>
      <selection pane="topLeft" activeCell="C1" sqref="C1"/>
      <selection pane="bottomLeft" activeCell="A1" sqref="A1"/>
    </sheetView>
  </sheetViews>
  <sheetFormatPr defaultColWidth="9.00390625" defaultRowHeight="13.5"/>
  <cols>
    <col min="1" max="1" width="4.875" style="5" hidden="1" customWidth="1"/>
    <col min="2" max="2" width="4.25390625" style="5" hidden="1" customWidth="1"/>
    <col min="3" max="3" width="7.125" style="5" hidden="1" customWidth="1"/>
    <col min="4" max="4" width="0" style="5" hidden="1" customWidth="1"/>
    <col min="5" max="5" width="2.50390625" style="5" customWidth="1"/>
    <col min="6" max="6" width="50.875" style="5" customWidth="1"/>
    <col min="7" max="7" width="2.875" style="5" customWidth="1"/>
    <col min="8" max="8" width="3.00390625" style="5" customWidth="1"/>
    <col min="9" max="22" width="3.125" style="6" customWidth="1"/>
    <col min="23" max="23" width="3.75390625" style="6" customWidth="1"/>
    <col min="24" max="24" width="9.00390625" style="5" customWidth="1"/>
    <col min="25" max="41" width="3.125" style="5" customWidth="1"/>
    <col min="42" max="16384" width="9.00390625" style="5" customWidth="1"/>
  </cols>
  <sheetData>
    <row r="1" spans="6:23" ht="15" customHeight="1">
      <c r="F1" s="272" t="s">
        <v>116</v>
      </c>
      <c r="G1" s="272"/>
      <c r="M1" s="275" t="s">
        <v>115</v>
      </c>
      <c r="N1" s="276"/>
      <c r="O1" s="256" t="s">
        <v>21</v>
      </c>
      <c r="P1" s="257"/>
      <c r="Q1" s="256" t="s">
        <v>22</v>
      </c>
      <c r="R1" s="257"/>
      <c r="S1" s="256" t="s">
        <v>24</v>
      </c>
      <c r="T1" s="258"/>
      <c r="U1" s="258"/>
      <c r="V1" s="258"/>
      <c r="W1" s="259"/>
    </row>
    <row r="2" spans="6:23" s="14" customFormat="1" ht="22.5" customHeight="1">
      <c r="F2" s="272"/>
      <c r="G2" s="272"/>
      <c r="M2" s="260">
        <v>1</v>
      </c>
      <c r="N2" s="243"/>
      <c r="O2" s="244">
        <f>HLOOKUP($M$2,'中・高入力表'!$H$1:$L$45,2)</f>
        <v>0</v>
      </c>
      <c r="P2" s="243"/>
      <c r="Q2" s="244">
        <f>HLOOKUP($M$2,'中・高入力表'!$H$1:$L$45,3)</f>
        <v>0</v>
      </c>
      <c r="R2" s="243"/>
      <c r="S2" s="244">
        <f>HLOOKUP($M$2,'中・高入力表'!$H$1:$L$45,4)</f>
        <v>0</v>
      </c>
      <c r="T2" s="245"/>
      <c r="U2" s="245"/>
      <c r="V2" s="245"/>
      <c r="W2" s="261"/>
    </row>
    <row r="3" ht="7.5" customHeight="1" thickBot="1"/>
    <row r="4" spans="3:23" ht="17.25" customHeight="1">
      <c r="C4" s="176"/>
      <c r="D4" s="115"/>
      <c r="E4" s="131"/>
      <c r="F4" s="270" t="s">
        <v>26</v>
      </c>
      <c r="G4" s="268" t="s">
        <v>66</v>
      </c>
      <c r="H4" s="273" t="s">
        <v>37</v>
      </c>
      <c r="I4" s="265" t="s">
        <v>20</v>
      </c>
      <c r="J4" s="266"/>
      <c r="K4" s="266"/>
      <c r="L4" s="267"/>
      <c r="M4" s="266" t="s">
        <v>74</v>
      </c>
      <c r="N4" s="266"/>
      <c r="O4" s="266"/>
      <c r="P4" s="266"/>
      <c r="Q4" s="266"/>
      <c r="R4" s="266"/>
      <c r="S4" s="266"/>
      <c r="T4" s="266"/>
      <c r="U4" s="262" t="s">
        <v>83</v>
      </c>
      <c r="V4" s="263"/>
      <c r="W4" s="264"/>
    </row>
    <row r="5" spans="1:23" ht="102.75" customHeight="1" thickBot="1">
      <c r="A5" s="100" t="s">
        <v>17</v>
      </c>
      <c r="B5" s="100" t="s">
        <v>88</v>
      </c>
      <c r="C5" s="188" t="s">
        <v>30</v>
      </c>
      <c r="D5" s="159" t="s">
        <v>89</v>
      </c>
      <c r="E5" s="132"/>
      <c r="F5" s="271"/>
      <c r="G5" s="269"/>
      <c r="H5" s="274"/>
      <c r="I5" s="200" t="s">
        <v>70</v>
      </c>
      <c r="J5" s="201" t="s">
        <v>71</v>
      </c>
      <c r="K5" s="201" t="s">
        <v>64</v>
      </c>
      <c r="L5" s="202" t="s">
        <v>65</v>
      </c>
      <c r="M5" s="201" t="s">
        <v>99</v>
      </c>
      <c r="N5" s="201" t="s">
        <v>100</v>
      </c>
      <c r="O5" s="201" t="s">
        <v>101</v>
      </c>
      <c r="P5" s="201" t="s">
        <v>38</v>
      </c>
      <c r="Q5" s="201" t="s">
        <v>102</v>
      </c>
      <c r="R5" s="201" t="s">
        <v>103</v>
      </c>
      <c r="S5" s="201" t="s">
        <v>63</v>
      </c>
      <c r="T5" s="201" t="s">
        <v>35</v>
      </c>
      <c r="U5" s="200" t="s">
        <v>104</v>
      </c>
      <c r="V5" s="201" t="s">
        <v>16</v>
      </c>
      <c r="W5" s="202" t="s">
        <v>82</v>
      </c>
    </row>
    <row r="6" spans="1:23" ht="12.75" customHeight="1">
      <c r="A6" s="5" t="s">
        <v>84</v>
      </c>
      <c r="B6" s="5" t="s">
        <v>51</v>
      </c>
      <c r="C6" s="186" t="s">
        <v>32</v>
      </c>
      <c r="D6" s="137" t="s">
        <v>8</v>
      </c>
      <c r="E6" s="178">
        <v>1</v>
      </c>
      <c r="F6" s="197" t="s">
        <v>91</v>
      </c>
      <c r="G6" s="118">
        <f>SUM(H6:H11)/6*100</f>
        <v>0</v>
      </c>
      <c r="H6" s="64">
        <f>HLOOKUP($M$2,'中・高入力表'!$H$1:$L$45,E6+4)</f>
        <v>0</v>
      </c>
      <c r="I6" s="104"/>
      <c r="J6" s="67"/>
      <c r="K6" s="102"/>
      <c r="L6" s="103">
        <f>H6*1</f>
        <v>0</v>
      </c>
      <c r="M6" s="102"/>
      <c r="N6" s="65">
        <f>H6*1</f>
        <v>0</v>
      </c>
      <c r="O6" s="67"/>
      <c r="P6" s="67"/>
      <c r="Q6" s="67"/>
      <c r="R6" s="67"/>
      <c r="S6" s="65">
        <f>H6*1</f>
        <v>0</v>
      </c>
      <c r="T6" s="65">
        <f>H6*1</f>
        <v>0</v>
      </c>
      <c r="U6" s="68"/>
      <c r="V6" s="65">
        <f>H6*1</f>
        <v>0</v>
      </c>
      <c r="W6" s="66"/>
    </row>
    <row r="7" spans="1:23" ht="12.75" customHeight="1">
      <c r="A7" s="5" t="s">
        <v>84</v>
      </c>
      <c r="B7" s="5" t="s">
        <v>51</v>
      </c>
      <c r="C7" s="183" t="s">
        <v>32</v>
      </c>
      <c r="D7" s="184" t="s">
        <v>8</v>
      </c>
      <c r="E7" s="168">
        <v>2</v>
      </c>
      <c r="F7" s="60" t="s">
        <v>78</v>
      </c>
      <c r="G7" s="34"/>
      <c r="H7" s="48">
        <f>HLOOKUP($M$2,'中・高入力表'!$H$1:$L$45,E7+4)</f>
        <v>0</v>
      </c>
      <c r="I7" s="77"/>
      <c r="J7" s="72"/>
      <c r="K7" s="72"/>
      <c r="L7" s="75">
        <f>H7*1</f>
        <v>0</v>
      </c>
      <c r="M7" s="79"/>
      <c r="N7" s="70">
        <f>H7*1</f>
        <v>0</v>
      </c>
      <c r="O7" s="72"/>
      <c r="P7" s="70">
        <f>H7*1</f>
        <v>0</v>
      </c>
      <c r="Q7" s="70">
        <f>H7*1</f>
        <v>0</v>
      </c>
      <c r="R7" s="72"/>
      <c r="S7" s="70">
        <f>H7*1</f>
        <v>0</v>
      </c>
      <c r="T7" s="70">
        <f>H7*1</f>
        <v>0</v>
      </c>
      <c r="U7" s="73"/>
      <c r="V7" s="72" t="s">
        <v>36</v>
      </c>
      <c r="W7" s="71"/>
    </row>
    <row r="8" spans="1:23" ht="12.75" customHeight="1">
      <c r="A8" s="5" t="s">
        <v>84</v>
      </c>
      <c r="B8" s="5" t="s">
        <v>51</v>
      </c>
      <c r="C8" s="183" t="s">
        <v>32</v>
      </c>
      <c r="D8" s="184" t="s">
        <v>8</v>
      </c>
      <c r="E8" s="168">
        <v>3</v>
      </c>
      <c r="F8" s="60" t="s">
        <v>92</v>
      </c>
      <c r="G8" s="34"/>
      <c r="H8" s="48">
        <f>HLOOKUP($M$2,'中・高入力表'!$H$1:$L$45,E8+4)</f>
        <v>0</v>
      </c>
      <c r="I8" s="77"/>
      <c r="J8" s="72"/>
      <c r="K8" s="72"/>
      <c r="L8" s="75">
        <f>H8*1</f>
        <v>0</v>
      </c>
      <c r="M8" s="79" t="s">
        <v>36</v>
      </c>
      <c r="N8" s="70">
        <f>H8*1</f>
        <v>0</v>
      </c>
      <c r="O8" s="72"/>
      <c r="P8" s="70">
        <f>H8*1</f>
        <v>0</v>
      </c>
      <c r="Q8" s="72"/>
      <c r="R8" s="72"/>
      <c r="S8" s="70">
        <f>H8*1</f>
        <v>0</v>
      </c>
      <c r="T8" s="70">
        <f>H8*1</f>
        <v>0</v>
      </c>
      <c r="U8" s="73"/>
      <c r="V8" s="72"/>
      <c r="W8" s="71"/>
    </row>
    <row r="9" spans="1:23" ht="12.75" customHeight="1">
      <c r="A9" s="5" t="s">
        <v>84</v>
      </c>
      <c r="B9" s="5" t="s">
        <v>51</v>
      </c>
      <c r="C9" s="183" t="s">
        <v>32</v>
      </c>
      <c r="D9" s="184" t="s">
        <v>8</v>
      </c>
      <c r="E9" s="168">
        <v>4</v>
      </c>
      <c r="F9" s="60" t="s">
        <v>112</v>
      </c>
      <c r="G9" s="34"/>
      <c r="H9" s="48">
        <f>HLOOKUP($M$2,'中・高入力表'!$H$1:$L$45,E9+4)</f>
        <v>0</v>
      </c>
      <c r="I9" s="73"/>
      <c r="J9" s="72"/>
      <c r="K9" s="72"/>
      <c r="L9" s="75">
        <f>H9*1</f>
        <v>0</v>
      </c>
      <c r="M9" s="79"/>
      <c r="N9" s="70">
        <f>H9*1</f>
        <v>0</v>
      </c>
      <c r="O9" s="70">
        <f>H9*1</f>
        <v>0</v>
      </c>
      <c r="P9" s="72"/>
      <c r="Q9" s="70">
        <f>H9*1</f>
        <v>0</v>
      </c>
      <c r="R9" s="72"/>
      <c r="S9" s="70">
        <f>H9*1</f>
        <v>0</v>
      </c>
      <c r="T9" s="70">
        <f>H9*1</f>
        <v>0</v>
      </c>
      <c r="U9" s="73"/>
      <c r="V9" s="70">
        <f>H9*1</f>
        <v>0</v>
      </c>
      <c r="W9" s="71"/>
    </row>
    <row r="10" spans="1:23" ht="12.75" customHeight="1">
      <c r="A10" s="5" t="s">
        <v>84</v>
      </c>
      <c r="B10" s="91" t="s">
        <v>31</v>
      </c>
      <c r="C10" s="183" t="s">
        <v>32</v>
      </c>
      <c r="D10" s="184" t="s">
        <v>8</v>
      </c>
      <c r="E10" s="168">
        <v>5</v>
      </c>
      <c r="F10" s="60" t="s">
        <v>72</v>
      </c>
      <c r="G10" s="34"/>
      <c r="H10" s="48">
        <f>HLOOKUP($M$2,'中・高入力表'!$H$1:$L$45,E10+4)</f>
        <v>0</v>
      </c>
      <c r="I10" s="107"/>
      <c r="J10" s="72" t="s">
        <v>36</v>
      </c>
      <c r="K10" s="72"/>
      <c r="L10" s="71"/>
      <c r="M10" s="79"/>
      <c r="N10" s="72"/>
      <c r="O10" s="72"/>
      <c r="P10" s="78">
        <f>H10*1</f>
        <v>0</v>
      </c>
      <c r="Q10" s="70">
        <f>H10*1</f>
        <v>0</v>
      </c>
      <c r="R10" s="72"/>
      <c r="S10" s="72"/>
      <c r="T10" s="72"/>
      <c r="U10" s="73"/>
      <c r="V10" s="72"/>
      <c r="W10" s="75">
        <f>H10*1</f>
        <v>0</v>
      </c>
    </row>
    <row r="11" spans="1:23" ht="12.75" customHeight="1" thickBot="1">
      <c r="A11" s="5" t="s">
        <v>84</v>
      </c>
      <c r="B11" s="91" t="s">
        <v>31</v>
      </c>
      <c r="C11" s="127" t="s">
        <v>32</v>
      </c>
      <c r="D11" s="185" t="s">
        <v>8</v>
      </c>
      <c r="E11" s="171">
        <v>6</v>
      </c>
      <c r="F11" s="119" t="s">
        <v>28</v>
      </c>
      <c r="G11" s="35"/>
      <c r="H11" s="49">
        <f>HLOOKUP($M$2,'中・高入力表'!$H$1:$L$45,E11+4)</f>
        <v>0</v>
      </c>
      <c r="I11" s="233"/>
      <c r="J11" s="234"/>
      <c r="K11" s="96"/>
      <c r="L11" s="99">
        <f>H11*1</f>
        <v>0</v>
      </c>
      <c r="M11" s="98"/>
      <c r="N11" s="95">
        <f>H11*1</f>
        <v>0</v>
      </c>
      <c r="O11" s="234"/>
      <c r="P11" s="95">
        <f>H11*1</f>
        <v>0</v>
      </c>
      <c r="Q11" s="234"/>
      <c r="R11" s="96"/>
      <c r="S11" s="96"/>
      <c r="T11" s="96"/>
      <c r="U11" s="101"/>
      <c r="V11" s="96"/>
      <c r="W11" s="97"/>
    </row>
    <row r="12" spans="1:23" ht="12.75" customHeight="1">
      <c r="A12" s="5" t="s">
        <v>84</v>
      </c>
      <c r="B12" s="5" t="s">
        <v>31</v>
      </c>
      <c r="C12" s="186" t="s">
        <v>32</v>
      </c>
      <c r="D12" s="137" t="s">
        <v>68</v>
      </c>
      <c r="E12" s="178">
        <v>7</v>
      </c>
      <c r="F12" s="59" t="s">
        <v>118</v>
      </c>
      <c r="G12" s="50">
        <f>SUM(H12:H16)/5*100</f>
        <v>0</v>
      </c>
      <c r="H12" s="51">
        <f>HLOOKUP($M$2,'中・高入力表'!$H$1:$L$45,E12+4)</f>
        <v>0</v>
      </c>
      <c r="I12" s="223"/>
      <c r="J12" s="242"/>
      <c r="K12" s="108">
        <f aca="true" t="shared" si="0" ref="K12:K17">H12*1</f>
        <v>0</v>
      </c>
      <c r="L12" s="109"/>
      <c r="M12" s="175">
        <f>H12*1</f>
        <v>0</v>
      </c>
      <c r="N12" s="110"/>
      <c r="O12" s="108">
        <f aca="true" t="shared" si="1" ref="O12:O17">H12*1</f>
        <v>0</v>
      </c>
      <c r="P12" s="110"/>
      <c r="Q12" s="108">
        <f aca="true" t="shared" si="2" ref="Q12:Q23">H12*1</f>
        <v>0</v>
      </c>
      <c r="R12" s="110"/>
      <c r="S12" s="110"/>
      <c r="T12" s="110"/>
      <c r="U12" s="111"/>
      <c r="V12" s="110"/>
      <c r="W12" s="109"/>
    </row>
    <row r="13" spans="1:23" ht="12.75" customHeight="1">
      <c r="A13" s="5" t="s">
        <v>84</v>
      </c>
      <c r="B13" s="5" t="s">
        <v>31</v>
      </c>
      <c r="C13" s="183" t="s">
        <v>32</v>
      </c>
      <c r="D13" s="184" t="s">
        <v>68</v>
      </c>
      <c r="E13" s="168">
        <v>8</v>
      </c>
      <c r="F13" s="60" t="s">
        <v>69</v>
      </c>
      <c r="G13" s="34"/>
      <c r="H13" s="48">
        <f>HLOOKUP($M$2,'中・高入力表'!$H$1:$L$45,E13+4)</f>
        <v>0</v>
      </c>
      <c r="I13" s="74">
        <f>H13*1</f>
        <v>0</v>
      </c>
      <c r="J13" s="70">
        <f>H13*1</f>
        <v>0</v>
      </c>
      <c r="K13" s="70">
        <f t="shared" si="0"/>
        <v>0</v>
      </c>
      <c r="L13" s="71" t="s">
        <v>36</v>
      </c>
      <c r="M13" s="80">
        <f aca="true" t="shared" si="3" ref="M13:M19">H13*1</f>
        <v>0</v>
      </c>
      <c r="N13" s="72"/>
      <c r="O13" s="70">
        <f t="shared" si="1"/>
        <v>0</v>
      </c>
      <c r="P13" s="72"/>
      <c r="Q13" s="70">
        <f t="shared" si="2"/>
        <v>0</v>
      </c>
      <c r="R13" s="72"/>
      <c r="S13" s="72"/>
      <c r="T13" s="72"/>
      <c r="U13" s="73"/>
      <c r="V13" s="72"/>
      <c r="W13" s="71"/>
    </row>
    <row r="14" spans="1:23" ht="12.75" customHeight="1">
      <c r="A14" s="5" t="s">
        <v>84</v>
      </c>
      <c r="B14" s="5" t="s">
        <v>31</v>
      </c>
      <c r="C14" s="183" t="s">
        <v>32</v>
      </c>
      <c r="D14" s="184" t="s">
        <v>68</v>
      </c>
      <c r="E14" s="168">
        <v>9</v>
      </c>
      <c r="F14" s="60" t="s">
        <v>0</v>
      </c>
      <c r="G14" s="34"/>
      <c r="H14" s="48">
        <f>HLOOKUP($M$2,'中・高入力表'!$H$1:$L$45,E14+4)</f>
        <v>0</v>
      </c>
      <c r="I14" s="74">
        <f>H14*1</f>
        <v>0</v>
      </c>
      <c r="J14" s="70">
        <f>H14*1</f>
        <v>0</v>
      </c>
      <c r="K14" s="70">
        <f t="shared" si="0"/>
        <v>0</v>
      </c>
      <c r="L14" s="71"/>
      <c r="M14" s="80">
        <f t="shared" si="3"/>
        <v>0</v>
      </c>
      <c r="N14" s="72"/>
      <c r="O14" s="70">
        <f t="shared" si="1"/>
        <v>0</v>
      </c>
      <c r="P14" s="72"/>
      <c r="Q14" s="70">
        <f t="shared" si="2"/>
        <v>0</v>
      </c>
      <c r="R14" s="72"/>
      <c r="S14" s="72"/>
      <c r="T14" s="72"/>
      <c r="U14" s="73"/>
      <c r="V14" s="72"/>
      <c r="W14" s="71"/>
    </row>
    <row r="15" spans="1:23" ht="12.75" customHeight="1">
      <c r="A15" s="5" t="s">
        <v>84</v>
      </c>
      <c r="B15" s="5" t="s">
        <v>31</v>
      </c>
      <c r="C15" s="183" t="s">
        <v>32</v>
      </c>
      <c r="D15" s="184" t="s">
        <v>68</v>
      </c>
      <c r="E15" s="168">
        <v>10</v>
      </c>
      <c r="F15" s="60" t="s">
        <v>1</v>
      </c>
      <c r="G15" s="34"/>
      <c r="H15" s="48">
        <f>HLOOKUP($M$2,'中・高入力表'!$H$1:$L$45,E15+4)</f>
        <v>0</v>
      </c>
      <c r="I15" s="73"/>
      <c r="J15" s="72"/>
      <c r="K15" s="70">
        <f t="shared" si="0"/>
        <v>0</v>
      </c>
      <c r="L15" s="71"/>
      <c r="M15" s="80">
        <f t="shared" si="3"/>
        <v>0</v>
      </c>
      <c r="N15" s="72"/>
      <c r="O15" s="70">
        <f t="shared" si="1"/>
        <v>0</v>
      </c>
      <c r="P15" s="72"/>
      <c r="Q15" s="70">
        <f t="shared" si="2"/>
        <v>0</v>
      </c>
      <c r="R15" s="72"/>
      <c r="S15" s="72"/>
      <c r="T15" s="72"/>
      <c r="U15" s="73"/>
      <c r="V15" s="72"/>
      <c r="W15" s="75">
        <f>H15*1</f>
        <v>0</v>
      </c>
    </row>
    <row r="16" spans="1:23" ht="12.75" customHeight="1" thickBot="1">
      <c r="A16" s="5" t="s">
        <v>84</v>
      </c>
      <c r="B16" s="5" t="s">
        <v>31</v>
      </c>
      <c r="C16" s="238" t="s">
        <v>32</v>
      </c>
      <c r="D16" s="212" t="s">
        <v>68</v>
      </c>
      <c r="E16" s="213">
        <v>11</v>
      </c>
      <c r="F16" s="139" t="s">
        <v>39</v>
      </c>
      <c r="G16" s="214"/>
      <c r="H16" s="215">
        <f>HLOOKUP($M$2,'中・高入力表'!$H$1:$L$45,E16+4)</f>
        <v>0</v>
      </c>
      <c r="I16" s="216"/>
      <c r="J16" s="217"/>
      <c r="K16" s="218">
        <f t="shared" si="0"/>
        <v>0</v>
      </c>
      <c r="L16" s="221"/>
      <c r="M16" s="220">
        <f t="shared" si="3"/>
        <v>0</v>
      </c>
      <c r="N16" s="217" t="s">
        <v>36</v>
      </c>
      <c r="O16" s="218">
        <f t="shared" si="1"/>
        <v>0</v>
      </c>
      <c r="P16" s="217"/>
      <c r="Q16" s="218">
        <f t="shared" si="2"/>
        <v>0</v>
      </c>
      <c r="R16" s="217"/>
      <c r="S16" s="217"/>
      <c r="T16" s="218">
        <f aca="true" t="shared" si="4" ref="T16:T25">H16*1</f>
        <v>0</v>
      </c>
      <c r="U16" s="216"/>
      <c r="V16" s="217"/>
      <c r="W16" s="219">
        <f>H16*1</f>
        <v>0</v>
      </c>
    </row>
    <row r="17" spans="1:23" ht="12.75" customHeight="1">
      <c r="A17" s="5" t="s">
        <v>84</v>
      </c>
      <c r="B17" s="5" t="s">
        <v>31</v>
      </c>
      <c r="C17" s="186" t="s">
        <v>32</v>
      </c>
      <c r="D17" s="137" t="s">
        <v>6</v>
      </c>
      <c r="E17" s="178">
        <v>12</v>
      </c>
      <c r="F17" s="59" t="s">
        <v>40</v>
      </c>
      <c r="G17" s="50">
        <f>SUM(H17:H19)/3*100</f>
        <v>0</v>
      </c>
      <c r="H17" s="51">
        <f>HLOOKUP($M$2,'中・高入力表'!$H$1:$L$45,E17+4)</f>
        <v>0</v>
      </c>
      <c r="I17" s="223"/>
      <c r="J17" s="110"/>
      <c r="K17" s="175">
        <f t="shared" si="0"/>
        <v>0</v>
      </c>
      <c r="L17" s="109"/>
      <c r="M17" s="175">
        <f t="shared" si="3"/>
        <v>0</v>
      </c>
      <c r="N17" s="110"/>
      <c r="O17" s="108">
        <f t="shared" si="1"/>
        <v>0</v>
      </c>
      <c r="P17" s="108">
        <f>H17*1</f>
        <v>0</v>
      </c>
      <c r="Q17" s="108">
        <f t="shared" si="2"/>
        <v>0</v>
      </c>
      <c r="R17" s="110"/>
      <c r="S17" s="110"/>
      <c r="T17" s="108">
        <f t="shared" si="4"/>
        <v>0</v>
      </c>
      <c r="U17" s="111"/>
      <c r="V17" s="110"/>
      <c r="W17" s="113">
        <f>H17*1</f>
        <v>0</v>
      </c>
    </row>
    <row r="18" spans="1:23" ht="12.75" customHeight="1">
      <c r="A18" s="5" t="s">
        <v>84</v>
      </c>
      <c r="B18" s="5" t="s">
        <v>31</v>
      </c>
      <c r="C18" s="183" t="s">
        <v>32</v>
      </c>
      <c r="D18" s="184" t="s">
        <v>3</v>
      </c>
      <c r="E18" s="168">
        <v>13</v>
      </c>
      <c r="F18" s="60" t="s">
        <v>4</v>
      </c>
      <c r="G18" s="34"/>
      <c r="H18" s="48">
        <f>HLOOKUP($M$2,'中・高入力表'!$H$1:$L$45,E18+4)</f>
        <v>0</v>
      </c>
      <c r="I18" s="77"/>
      <c r="J18" s="72"/>
      <c r="K18" s="72"/>
      <c r="L18" s="71"/>
      <c r="M18" s="80">
        <f t="shared" si="3"/>
        <v>0</v>
      </c>
      <c r="N18" s="70">
        <f>H18*1</f>
        <v>0</v>
      </c>
      <c r="O18" s="72"/>
      <c r="P18" s="70">
        <f>H18*1</f>
        <v>0</v>
      </c>
      <c r="Q18" s="70">
        <f t="shared" si="2"/>
        <v>0</v>
      </c>
      <c r="R18" s="72"/>
      <c r="S18" s="72"/>
      <c r="T18" s="70">
        <f t="shared" si="4"/>
        <v>0</v>
      </c>
      <c r="U18" s="73"/>
      <c r="V18" s="72"/>
      <c r="W18" s="75">
        <f>H18*1</f>
        <v>0</v>
      </c>
    </row>
    <row r="19" spans="1:23" ht="12.75" customHeight="1" thickBot="1">
      <c r="A19" s="5" t="s">
        <v>84</v>
      </c>
      <c r="B19" s="5" t="s">
        <v>31</v>
      </c>
      <c r="C19" s="187" t="s">
        <v>32</v>
      </c>
      <c r="D19" s="185" t="s">
        <v>5</v>
      </c>
      <c r="E19" s="171">
        <v>14</v>
      </c>
      <c r="F19" s="119" t="s">
        <v>15</v>
      </c>
      <c r="G19" s="35"/>
      <c r="H19" s="49">
        <f>HLOOKUP($M$2,'中・高入力表'!$H$1:$L$45,E19+4)</f>
        <v>0</v>
      </c>
      <c r="I19" s="233"/>
      <c r="J19" s="96"/>
      <c r="K19" s="96"/>
      <c r="L19" s="97"/>
      <c r="M19" s="177">
        <f t="shared" si="3"/>
        <v>0</v>
      </c>
      <c r="N19" s="96"/>
      <c r="O19" s="96"/>
      <c r="P19" s="95">
        <f>H19*1</f>
        <v>0</v>
      </c>
      <c r="Q19" s="95">
        <f t="shared" si="2"/>
        <v>0</v>
      </c>
      <c r="R19" s="96"/>
      <c r="S19" s="96"/>
      <c r="T19" s="95">
        <f t="shared" si="4"/>
        <v>0</v>
      </c>
      <c r="U19" s="101"/>
      <c r="V19" s="96"/>
      <c r="W19" s="99">
        <f>H19*1</f>
        <v>0</v>
      </c>
    </row>
    <row r="20" spans="1:23" ht="12.75" customHeight="1">
      <c r="A20" s="5" t="s">
        <v>84</v>
      </c>
      <c r="B20" s="5" t="s">
        <v>51</v>
      </c>
      <c r="C20" s="186" t="s">
        <v>32</v>
      </c>
      <c r="D20" s="137" t="s">
        <v>7</v>
      </c>
      <c r="E20" s="178">
        <v>15</v>
      </c>
      <c r="F20" s="59" t="s">
        <v>18</v>
      </c>
      <c r="G20" s="50">
        <f>SUM(H20:H23)/4*100</f>
        <v>0</v>
      </c>
      <c r="H20" s="51">
        <f>HLOOKUP($M$2,'中・高入力表'!$H$1:$L$45,E20+4)</f>
        <v>0</v>
      </c>
      <c r="I20" s="111"/>
      <c r="J20" s="110"/>
      <c r="K20" s="110"/>
      <c r="L20" s="113">
        <f>H20*1</f>
        <v>0</v>
      </c>
      <c r="M20" s="114"/>
      <c r="N20" s="108">
        <f>H20*1</f>
        <v>0</v>
      </c>
      <c r="O20" s="110"/>
      <c r="P20" s="108">
        <f>H20*1</f>
        <v>0</v>
      </c>
      <c r="Q20" s="108">
        <f t="shared" si="2"/>
        <v>0</v>
      </c>
      <c r="R20" s="110"/>
      <c r="S20" s="108">
        <f>H20*1</f>
        <v>0</v>
      </c>
      <c r="T20" s="108">
        <f t="shared" si="4"/>
        <v>0</v>
      </c>
      <c r="U20" s="111"/>
      <c r="V20" s="110"/>
      <c r="W20" s="109"/>
    </row>
    <row r="21" spans="1:23" ht="12.75" customHeight="1">
      <c r="A21" s="5" t="s">
        <v>84</v>
      </c>
      <c r="B21" s="5" t="s">
        <v>51</v>
      </c>
      <c r="C21" s="183" t="s">
        <v>32</v>
      </c>
      <c r="D21" s="184" t="s">
        <v>7</v>
      </c>
      <c r="E21" s="168">
        <v>16</v>
      </c>
      <c r="F21" s="60" t="s">
        <v>41</v>
      </c>
      <c r="G21" s="34"/>
      <c r="H21" s="48">
        <f>HLOOKUP($M$2,'中・高入力表'!$H$1:$L$45,E21+4)</f>
        <v>0</v>
      </c>
      <c r="I21" s="77"/>
      <c r="J21" s="72"/>
      <c r="K21" s="70">
        <f>H21*1</f>
        <v>0</v>
      </c>
      <c r="L21" s="75">
        <f>H21*1</f>
        <v>0</v>
      </c>
      <c r="M21" s="80">
        <f>H21*1</f>
        <v>0</v>
      </c>
      <c r="N21" s="70">
        <f>H21*1</f>
        <v>0</v>
      </c>
      <c r="O21" s="70">
        <f>H21*1</f>
        <v>0</v>
      </c>
      <c r="P21" s="72" t="s">
        <v>36</v>
      </c>
      <c r="Q21" s="70">
        <f t="shared" si="2"/>
        <v>0</v>
      </c>
      <c r="R21" s="72"/>
      <c r="S21" s="70">
        <f>H21*1</f>
        <v>0</v>
      </c>
      <c r="T21" s="70">
        <f t="shared" si="4"/>
        <v>0</v>
      </c>
      <c r="U21" s="73"/>
      <c r="V21" s="72"/>
      <c r="W21" s="71"/>
    </row>
    <row r="22" spans="1:23" ht="12.75" customHeight="1">
      <c r="A22" s="5" t="s">
        <v>84</v>
      </c>
      <c r="B22" s="5" t="s">
        <v>51</v>
      </c>
      <c r="C22" s="183" t="s">
        <v>32</v>
      </c>
      <c r="D22" s="184" t="s">
        <v>7</v>
      </c>
      <c r="E22" s="168">
        <v>17</v>
      </c>
      <c r="F22" s="60" t="s">
        <v>77</v>
      </c>
      <c r="G22" s="34"/>
      <c r="H22" s="48">
        <f>HLOOKUP($M$2,'中・高入力表'!$H$1:$L$45,E22+4)</f>
        <v>0</v>
      </c>
      <c r="I22" s="69">
        <f>H22*1</f>
        <v>0</v>
      </c>
      <c r="J22" s="70">
        <f>H22*1</f>
        <v>0</v>
      </c>
      <c r="K22" s="70">
        <f>H22*1</f>
        <v>0</v>
      </c>
      <c r="L22" s="75">
        <f>H22*1</f>
        <v>0</v>
      </c>
      <c r="M22" s="80">
        <f>H22*1</f>
        <v>0</v>
      </c>
      <c r="N22" s="70">
        <f>H22*1</f>
        <v>0</v>
      </c>
      <c r="O22" s="70">
        <f>H22*1</f>
        <v>0</v>
      </c>
      <c r="P22" s="72"/>
      <c r="Q22" s="70">
        <f t="shared" si="2"/>
        <v>0</v>
      </c>
      <c r="R22" s="72"/>
      <c r="S22" s="70">
        <f>H22*1</f>
        <v>0</v>
      </c>
      <c r="T22" s="70">
        <f t="shared" si="4"/>
        <v>0</v>
      </c>
      <c r="U22" s="73"/>
      <c r="V22" s="72"/>
      <c r="W22" s="71"/>
    </row>
    <row r="23" spans="1:23" ht="12.75" customHeight="1" thickBot="1">
      <c r="A23" s="5" t="s">
        <v>84</v>
      </c>
      <c r="B23" s="91" t="s">
        <v>31</v>
      </c>
      <c r="C23" s="187" t="s">
        <v>32</v>
      </c>
      <c r="D23" s="185" t="s">
        <v>117</v>
      </c>
      <c r="E23" s="171">
        <v>18</v>
      </c>
      <c r="F23" s="119" t="s">
        <v>19</v>
      </c>
      <c r="G23" s="35"/>
      <c r="H23" s="49">
        <f>HLOOKUP($M$2,'中・高入力表'!$H$1:$L$45,E23+4)</f>
        <v>0</v>
      </c>
      <c r="I23" s="233"/>
      <c r="J23" s="234"/>
      <c r="K23" s="95">
        <f>H23*1</f>
        <v>0</v>
      </c>
      <c r="L23" s="99">
        <f>H23*1</f>
        <v>0</v>
      </c>
      <c r="M23" s="98" t="s">
        <v>36</v>
      </c>
      <c r="N23" s="95">
        <f>H23*1</f>
        <v>0</v>
      </c>
      <c r="O23" s="235">
        <f>H23*1</f>
        <v>0</v>
      </c>
      <c r="P23" s="96"/>
      <c r="Q23" s="235">
        <f t="shared" si="2"/>
        <v>0</v>
      </c>
      <c r="R23" s="96"/>
      <c r="S23" s="236"/>
      <c r="T23" s="95">
        <f t="shared" si="4"/>
        <v>0</v>
      </c>
      <c r="U23" s="101"/>
      <c r="V23" s="96"/>
      <c r="W23" s="97"/>
    </row>
    <row r="24" spans="1:23" ht="12.75" customHeight="1">
      <c r="A24" s="5" t="s">
        <v>84</v>
      </c>
      <c r="B24" s="5" t="s">
        <v>86</v>
      </c>
      <c r="C24" s="186" t="s">
        <v>90</v>
      </c>
      <c r="D24" s="164" t="s">
        <v>90</v>
      </c>
      <c r="E24" s="178">
        <v>19</v>
      </c>
      <c r="F24" s="59" t="s">
        <v>105</v>
      </c>
      <c r="G24" s="50">
        <f>SUM(H24:H26)/3*100</f>
        <v>0</v>
      </c>
      <c r="H24" s="51">
        <f>HLOOKUP($M$2,'中・高入力表'!$H$1:$L$45,E24+4)</f>
        <v>0</v>
      </c>
      <c r="I24" s="111"/>
      <c r="J24" s="110"/>
      <c r="K24" s="110"/>
      <c r="L24" s="109"/>
      <c r="M24" s="114"/>
      <c r="N24" s="110"/>
      <c r="O24" s="110"/>
      <c r="P24" s="110"/>
      <c r="Q24" s="110"/>
      <c r="R24" s="110"/>
      <c r="S24" s="108">
        <f>H24*1</f>
        <v>0</v>
      </c>
      <c r="T24" s="108">
        <f t="shared" si="4"/>
        <v>0</v>
      </c>
      <c r="U24" s="112">
        <f>H24*1</f>
        <v>0</v>
      </c>
      <c r="V24" s="108">
        <f>H24*1</f>
        <v>0</v>
      </c>
      <c r="W24" s="109"/>
    </row>
    <row r="25" spans="1:23" ht="12.75" customHeight="1">
      <c r="A25" s="239" t="s">
        <v>84</v>
      </c>
      <c r="B25" s="239" t="s">
        <v>86</v>
      </c>
      <c r="C25" s="183" t="s">
        <v>90</v>
      </c>
      <c r="D25" s="167" t="s">
        <v>90</v>
      </c>
      <c r="E25" s="168">
        <v>20</v>
      </c>
      <c r="F25" s="60" t="s">
        <v>95</v>
      </c>
      <c r="G25" s="34"/>
      <c r="H25" s="48">
        <f>HLOOKUP($M$2,'中・高入力表'!$H$1:$L$45,E25+4)</f>
        <v>0</v>
      </c>
      <c r="I25" s="73"/>
      <c r="J25" s="72"/>
      <c r="K25" s="72"/>
      <c r="L25" s="71"/>
      <c r="M25" s="79"/>
      <c r="N25" s="72"/>
      <c r="O25" s="72"/>
      <c r="P25" s="72"/>
      <c r="Q25" s="72"/>
      <c r="R25" s="72"/>
      <c r="S25" s="70">
        <f>H25*1</f>
        <v>0</v>
      </c>
      <c r="T25" s="70">
        <f t="shared" si="4"/>
        <v>0</v>
      </c>
      <c r="U25" s="74">
        <f>H25*1</f>
        <v>0</v>
      </c>
      <c r="V25" s="70">
        <f>H25*1</f>
        <v>0</v>
      </c>
      <c r="W25" s="71"/>
    </row>
    <row r="26" spans="1:23" ht="12.75" customHeight="1" thickBot="1">
      <c r="A26" s="5" t="s">
        <v>84</v>
      </c>
      <c r="B26" s="91" t="s">
        <v>31</v>
      </c>
      <c r="C26" s="238" t="s">
        <v>90</v>
      </c>
      <c r="D26" s="212" t="s">
        <v>90</v>
      </c>
      <c r="E26" s="213">
        <v>21</v>
      </c>
      <c r="F26" s="139" t="s">
        <v>97</v>
      </c>
      <c r="G26" s="214"/>
      <c r="H26" s="215">
        <f>HLOOKUP($M$2,'中・高入力表'!$H$1:$L$45,E26+4)</f>
        <v>0</v>
      </c>
      <c r="I26" s="216"/>
      <c r="J26" s="217"/>
      <c r="K26" s="218">
        <f>H26*1</f>
        <v>0</v>
      </c>
      <c r="L26" s="221"/>
      <c r="M26" s="220">
        <f>H26*1</f>
        <v>0</v>
      </c>
      <c r="N26" s="217"/>
      <c r="O26" s="218">
        <f>H26*1</f>
        <v>0</v>
      </c>
      <c r="P26" s="218">
        <f>H26*1</f>
        <v>0</v>
      </c>
      <c r="Q26" s="217"/>
      <c r="R26" s="217"/>
      <c r="S26" s="217" t="s">
        <v>36</v>
      </c>
      <c r="T26" s="217"/>
      <c r="U26" s="216"/>
      <c r="V26" s="217"/>
      <c r="W26" s="221"/>
    </row>
    <row r="27" spans="1:23" ht="12.75" customHeight="1">
      <c r="A27" s="5" t="s">
        <v>84</v>
      </c>
      <c r="B27" s="91" t="s">
        <v>31</v>
      </c>
      <c r="C27" s="186" t="s">
        <v>33</v>
      </c>
      <c r="D27" s="137" t="s">
        <v>33</v>
      </c>
      <c r="E27" s="178">
        <v>22</v>
      </c>
      <c r="F27" s="59" t="s">
        <v>113</v>
      </c>
      <c r="G27" s="50">
        <f>SUM(H27:H29)/3*100</f>
        <v>0</v>
      </c>
      <c r="H27" s="51">
        <f>HLOOKUP($M$2,'中・高入力表'!$H$1:$L$45,E27+4)</f>
        <v>0</v>
      </c>
      <c r="I27" s="111"/>
      <c r="J27" s="110"/>
      <c r="K27" s="110"/>
      <c r="L27" s="109"/>
      <c r="M27" s="114"/>
      <c r="N27" s="110"/>
      <c r="O27" s="108">
        <f>H27*1</f>
        <v>0</v>
      </c>
      <c r="P27" s="110"/>
      <c r="Q27" s="110"/>
      <c r="R27" s="237">
        <f>H27*1</f>
        <v>0</v>
      </c>
      <c r="S27" s="108">
        <f>H27*1</f>
        <v>0</v>
      </c>
      <c r="T27" s="108">
        <f>H27*1</f>
        <v>0</v>
      </c>
      <c r="U27" s="111"/>
      <c r="V27" s="110"/>
      <c r="W27" s="109"/>
    </row>
    <row r="28" spans="1:23" ht="12.75" customHeight="1">
      <c r="A28" s="5" t="s">
        <v>84</v>
      </c>
      <c r="B28" s="91" t="s">
        <v>31</v>
      </c>
      <c r="C28" s="183" t="s">
        <v>33</v>
      </c>
      <c r="D28" s="184" t="s">
        <v>33</v>
      </c>
      <c r="E28" s="168">
        <v>23</v>
      </c>
      <c r="F28" s="60" t="s">
        <v>93</v>
      </c>
      <c r="G28" s="34"/>
      <c r="H28" s="48">
        <f>HLOOKUP($M$2,'中・高入力表'!$H$1:$L$45,E28+4)</f>
        <v>0</v>
      </c>
      <c r="I28" s="73"/>
      <c r="J28" s="72"/>
      <c r="K28" s="72"/>
      <c r="L28" s="71"/>
      <c r="M28" s="79"/>
      <c r="N28" s="72"/>
      <c r="O28" s="72"/>
      <c r="P28" s="70">
        <f>H28*1</f>
        <v>0</v>
      </c>
      <c r="Q28" s="70">
        <f>H28*1</f>
        <v>0</v>
      </c>
      <c r="R28" s="78">
        <f>H28*1</f>
        <v>0</v>
      </c>
      <c r="S28" s="70">
        <f>H28*1</f>
        <v>0</v>
      </c>
      <c r="T28" s="70">
        <f>H28*1</f>
        <v>0</v>
      </c>
      <c r="U28" s="73"/>
      <c r="V28" s="72"/>
      <c r="W28" s="71"/>
    </row>
    <row r="29" spans="1:23" ht="12.75" customHeight="1" thickBot="1">
      <c r="A29" s="5" t="s">
        <v>84</v>
      </c>
      <c r="B29" s="91" t="s">
        <v>31</v>
      </c>
      <c r="C29" s="238" t="s">
        <v>33</v>
      </c>
      <c r="D29" s="212" t="s">
        <v>33</v>
      </c>
      <c r="E29" s="213">
        <v>24</v>
      </c>
      <c r="F29" s="139" t="s">
        <v>94</v>
      </c>
      <c r="G29" s="214"/>
      <c r="H29" s="215">
        <f>HLOOKUP($M$2,'中・高入力表'!$H$1:$L$45,E29+4)</f>
        <v>0</v>
      </c>
      <c r="I29" s="216"/>
      <c r="J29" s="217"/>
      <c r="K29" s="217"/>
      <c r="L29" s="221"/>
      <c r="M29" s="240"/>
      <c r="N29" s="217"/>
      <c r="O29" s="217"/>
      <c r="P29" s="218">
        <f>H29*1</f>
        <v>0</v>
      </c>
      <c r="Q29" s="218">
        <f>H29*1</f>
        <v>0</v>
      </c>
      <c r="R29" s="241">
        <f>H29*1</f>
        <v>0</v>
      </c>
      <c r="S29" s="217"/>
      <c r="T29" s="218">
        <f>H29*1</f>
        <v>0</v>
      </c>
      <c r="U29" s="216"/>
      <c r="V29" s="217"/>
      <c r="W29" s="221"/>
    </row>
    <row r="30" spans="1:23" ht="12.75" customHeight="1">
      <c r="A30" s="5" t="s">
        <v>85</v>
      </c>
      <c r="B30" s="5" t="s">
        <v>86</v>
      </c>
      <c r="C30" s="55" t="s">
        <v>34</v>
      </c>
      <c r="D30" s="137" t="s">
        <v>50</v>
      </c>
      <c r="E30" s="178">
        <v>25</v>
      </c>
      <c r="F30" s="59" t="s">
        <v>79</v>
      </c>
      <c r="G30" s="50">
        <f>SUM(H30:H46)/17*100</f>
        <v>0</v>
      </c>
      <c r="H30" s="51">
        <f>HLOOKUP($M$2,'中・高入力表'!$H$1:$L$45,E30+4)</f>
        <v>0</v>
      </c>
      <c r="I30" s="112">
        <f>H30*1</f>
        <v>0</v>
      </c>
      <c r="J30" s="108">
        <f>H30*1</f>
        <v>0</v>
      </c>
      <c r="K30" s="110" t="s">
        <v>36</v>
      </c>
      <c r="L30" s="113">
        <f>H30*1</f>
        <v>0</v>
      </c>
      <c r="M30" s="114"/>
      <c r="N30" s="110"/>
      <c r="O30" s="110"/>
      <c r="P30" s="110"/>
      <c r="Q30" s="110"/>
      <c r="R30" s="110"/>
      <c r="S30" s="108">
        <f>H30*1</f>
        <v>0</v>
      </c>
      <c r="T30" s="108">
        <f>H30*1</f>
        <v>0</v>
      </c>
      <c r="U30" s="111"/>
      <c r="V30" s="108">
        <f>H30*1</f>
        <v>0</v>
      </c>
      <c r="W30" s="109"/>
    </row>
    <row r="31" spans="1:23" ht="12.75" customHeight="1">
      <c r="A31" s="5" t="s">
        <v>85</v>
      </c>
      <c r="B31" s="5" t="s">
        <v>86</v>
      </c>
      <c r="C31" s="56" t="s">
        <v>34</v>
      </c>
      <c r="D31" s="184" t="s">
        <v>50</v>
      </c>
      <c r="E31" s="168">
        <v>26</v>
      </c>
      <c r="F31" s="60" t="s">
        <v>80</v>
      </c>
      <c r="G31" s="34"/>
      <c r="H31" s="48">
        <f>HLOOKUP($M$2,'中・高入力表'!$H$1:$L$45,E31+4)</f>
        <v>0</v>
      </c>
      <c r="I31" s="74">
        <f>H31*1</f>
        <v>0</v>
      </c>
      <c r="J31" s="70">
        <f>H31*1</f>
        <v>0</v>
      </c>
      <c r="K31" s="72"/>
      <c r="L31" s="71"/>
      <c r="M31" s="79"/>
      <c r="N31" s="72"/>
      <c r="O31" s="72"/>
      <c r="P31" s="72"/>
      <c r="Q31" s="72"/>
      <c r="R31" s="72"/>
      <c r="S31" s="72"/>
      <c r="T31" s="72"/>
      <c r="U31" s="73"/>
      <c r="V31" s="72"/>
      <c r="W31" s="71"/>
    </row>
    <row r="32" spans="1:23" ht="12.75" customHeight="1">
      <c r="A32" s="5" t="s">
        <v>85</v>
      </c>
      <c r="B32" s="5" t="s">
        <v>86</v>
      </c>
      <c r="C32" s="56" t="s">
        <v>34</v>
      </c>
      <c r="D32" s="184" t="s">
        <v>50</v>
      </c>
      <c r="E32" s="168">
        <v>27</v>
      </c>
      <c r="F32" s="60" t="s">
        <v>81</v>
      </c>
      <c r="G32" s="34"/>
      <c r="H32" s="48">
        <f>HLOOKUP($M$2,'中・高入力表'!$H$1:$L$45,E32+4)</f>
        <v>0</v>
      </c>
      <c r="I32" s="74">
        <f>H32*1</f>
        <v>0</v>
      </c>
      <c r="J32" s="70">
        <f>H32*1</f>
        <v>0</v>
      </c>
      <c r="K32" s="72"/>
      <c r="L32" s="71"/>
      <c r="M32" s="79"/>
      <c r="N32" s="72"/>
      <c r="O32" s="72"/>
      <c r="P32" s="72"/>
      <c r="Q32" s="72"/>
      <c r="R32" s="72"/>
      <c r="S32" s="72"/>
      <c r="T32" s="72"/>
      <c r="U32" s="73"/>
      <c r="V32" s="72"/>
      <c r="W32" s="71"/>
    </row>
    <row r="33" spans="1:23" ht="12.75" customHeight="1">
      <c r="A33" s="5" t="s">
        <v>85</v>
      </c>
      <c r="B33" s="5" t="s">
        <v>86</v>
      </c>
      <c r="C33" s="56" t="s">
        <v>34</v>
      </c>
      <c r="D33" s="184" t="s">
        <v>50</v>
      </c>
      <c r="E33" s="168">
        <v>28</v>
      </c>
      <c r="F33" s="198" t="s">
        <v>42</v>
      </c>
      <c r="G33" s="34"/>
      <c r="H33" s="48">
        <f>HLOOKUP($M$2,'中・高入力表'!$H$1:$L$45,E33+4)</f>
        <v>0</v>
      </c>
      <c r="I33" s="74">
        <f>H33*1</f>
        <v>0</v>
      </c>
      <c r="J33" s="70">
        <f>H33*1</f>
        <v>0</v>
      </c>
      <c r="K33" s="72"/>
      <c r="L33" s="71"/>
      <c r="M33" s="79"/>
      <c r="N33" s="72"/>
      <c r="O33" s="72"/>
      <c r="P33" s="72"/>
      <c r="Q33" s="72"/>
      <c r="R33" s="72"/>
      <c r="S33" s="72"/>
      <c r="T33" s="72"/>
      <c r="U33" s="73"/>
      <c r="V33" s="72"/>
      <c r="W33" s="71"/>
    </row>
    <row r="34" spans="1:23" ht="12.75" customHeight="1">
      <c r="A34" s="5" t="s">
        <v>85</v>
      </c>
      <c r="B34" s="5" t="s">
        <v>86</v>
      </c>
      <c r="C34" s="56" t="s">
        <v>34</v>
      </c>
      <c r="D34" s="184" t="s">
        <v>50</v>
      </c>
      <c r="E34" s="168">
        <v>29</v>
      </c>
      <c r="F34" s="60" t="s">
        <v>43</v>
      </c>
      <c r="G34" s="34"/>
      <c r="H34" s="48">
        <f>HLOOKUP($M$2,'中・高入力表'!$H$1:$L$45,E34+4)</f>
        <v>0</v>
      </c>
      <c r="I34" s="74">
        <f>H34*1</f>
        <v>0</v>
      </c>
      <c r="J34" s="70">
        <f>H34*1</f>
        <v>0</v>
      </c>
      <c r="K34" s="72"/>
      <c r="L34" s="71"/>
      <c r="M34" s="79"/>
      <c r="N34" s="72"/>
      <c r="O34" s="72"/>
      <c r="P34" s="72"/>
      <c r="Q34" s="72"/>
      <c r="R34" s="72"/>
      <c r="S34" s="72"/>
      <c r="T34" s="72"/>
      <c r="U34" s="73"/>
      <c r="V34" s="72"/>
      <c r="W34" s="71"/>
    </row>
    <row r="35" spans="1:23" ht="12.75" customHeight="1" thickBot="1">
      <c r="A35" s="5" t="s">
        <v>84</v>
      </c>
      <c r="B35" s="91" t="s">
        <v>31</v>
      </c>
      <c r="C35" s="127" t="s">
        <v>34</v>
      </c>
      <c r="D35" s="185" t="s">
        <v>50</v>
      </c>
      <c r="E35" s="171">
        <v>30</v>
      </c>
      <c r="F35" s="119" t="s">
        <v>96</v>
      </c>
      <c r="G35" s="35"/>
      <c r="H35" s="49">
        <f>HLOOKUP($M$2,'中・高入力表'!$H$1:$L$45,E35+4)</f>
        <v>0</v>
      </c>
      <c r="I35" s="101"/>
      <c r="J35" s="96"/>
      <c r="K35" s="95">
        <f>H35*1</f>
        <v>0</v>
      </c>
      <c r="L35" s="97"/>
      <c r="M35" s="177">
        <f>H35*1</f>
        <v>0</v>
      </c>
      <c r="N35" s="96"/>
      <c r="O35" s="95">
        <f>H35*1</f>
        <v>0</v>
      </c>
      <c r="P35" s="95">
        <f>H35*1</f>
        <v>0</v>
      </c>
      <c r="Q35" s="96"/>
      <c r="R35" s="96"/>
      <c r="S35" s="96"/>
      <c r="T35" s="96"/>
      <c r="U35" s="101"/>
      <c r="V35" s="96"/>
      <c r="W35" s="97"/>
    </row>
    <row r="36" spans="1:23" ht="12.75" customHeight="1">
      <c r="A36" s="5" t="s">
        <v>84</v>
      </c>
      <c r="B36" s="91" t="s">
        <v>31</v>
      </c>
      <c r="C36" s="55" t="s">
        <v>34</v>
      </c>
      <c r="D36" s="137" t="s">
        <v>50</v>
      </c>
      <c r="E36" s="178">
        <v>31</v>
      </c>
      <c r="F36" s="59" t="s">
        <v>98</v>
      </c>
      <c r="G36" s="50"/>
      <c r="H36" s="51">
        <f>HLOOKUP($M$2,'中・高入力表'!$H$1:$L$45,E36+4)</f>
        <v>0</v>
      </c>
      <c r="I36" s="111"/>
      <c r="J36" s="110"/>
      <c r="K36" s="108">
        <f>H36*1</f>
        <v>0</v>
      </c>
      <c r="L36" s="113">
        <f>H36*1</f>
        <v>0</v>
      </c>
      <c r="M36" s="175">
        <f>H36*1</f>
        <v>0</v>
      </c>
      <c r="N36" s="108">
        <f>H36*1</f>
        <v>0</v>
      </c>
      <c r="O36" s="110"/>
      <c r="P36" s="108">
        <f>H36*1</f>
        <v>0</v>
      </c>
      <c r="Q36" s="108">
        <f>H36*1</f>
        <v>0</v>
      </c>
      <c r="R36" s="110"/>
      <c r="S36" s="110"/>
      <c r="T36" s="110"/>
      <c r="U36" s="111"/>
      <c r="V36" s="110"/>
      <c r="W36" s="109"/>
    </row>
    <row r="37" spans="1:23" ht="12.75" customHeight="1">
      <c r="A37" s="5" t="s">
        <v>27</v>
      </c>
      <c r="B37" s="5" t="s">
        <v>86</v>
      </c>
      <c r="C37" s="56" t="s">
        <v>34</v>
      </c>
      <c r="D37" s="184" t="s">
        <v>50</v>
      </c>
      <c r="E37" s="168">
        <v>32</v>
      </c>
      <c r="F37" s="60" t="s">
        <v>29</v>
      </c>
      <c r="G37" s="38"/>
      <c r="H37" s="48">
        <f>HLOOKUP($M$2,'中・高入力表'!$H$1:$L$45,E37+4)</f>
        <v>0</v>
      </c>
      <c r="I37" s="74">
        <f>H37*1</f>
        <v>0</v>
      </c>
      <c r="J37" s="70">
        <f>H37*1</f>
        <v>0</v>
      </c>
      <c r="K37" s="70">
        <f>H37*1</f>
        <v>0</v>
      </c>
      <c r="L37" s="75">
        <f>H37*1</f>
        <v>0</v>
      </c>
      <c r="M37" s="79"/>
      <c r="N37" s="72"/>
      <c r="O37" s="72"/>
      <c r="P37" s="72"/>
      <c r="Q37" s="70">
        <f>H37*1</f>
        <v>0</v>
      </c>
      <c r="R37" s="72"/>
      <c r="S37" s="70">
        <f>H37*1</f>
        <v>0</v>
      </c>
      <c r="T37" s="72"/>
      <c r="U37" s="73"/>
      <c r="V37" s="72"/>
      <c r="W37" s="71"/>
    </row>
    <row r="38" spans="1:23" ht="12.75" customHeight="1">
      <c r="A38" s="5" t="s">
        <v>27</v>
      </c>
      <c r="B38" s="5" t="s">
        <v>86</v>
      </c>
      <c r="C38" s="56" t="s">
        <v>34</v>
      </c>
      <c r="D38" s="184" t="s">
        <v>50</v>
      </c>
      <c r="E38" s="168">
        <v>33</v>
      </c>
      <c r="F38" s="60" t="s">
        <v>11</v>
      </c>
      <c r="G38" s="34"/>
      <c r="H38" s="48">
        <f>HLOOKUP($M$2,'中・高入力表'!$H$1:$L$45,E38+4)</f>
        <v>0</v>
      </c>
      <c r="I38" s="73"/>
      <c r="J38" s="72"/>
      <c r="K38" s="72"/>
      <c r="L38" s="75">
        <f>H38*1</f>
        <v>0</v>
      </c>
      <c r="M38" s="79"/>
      <c r="N38" s="72"/>
      <c r="O38" s="72"/>
      <c r="P38" s="72"/>
      <c r="Q38" s="70">
        <f>H38*1</f>
        <v>0</v>
      </c>
      <c r="R38" s="72"/>
      <c r="S38" s="70">
        <f>H38*1</f>
        <v>0</v>
      </c>
      <c r="T38" s="72"/>
      <c r="U38" s="73"/>
      <c r="V38" s="72"/>
      <c r="W38" s="71"/>
    </row>
    <row r="39" spans="1:23" ht="12.75" customHeight="1">
      <c r="A39" s="5" t="s">
        <v>27</v>
      </c>
      <c r="B39" s="5" t="s">
        <v>86</v>
      </c>
      <c r="C39" s="56" t="s">
        <v>34</v>
      </c>
      <c r="D39" s="184" t="s">
        <v>50</v>
      </c>
      <c r="E39" s="168">
        <v>34</v>
      </c>
      <c r="F39" s="60" t="s">
        <v>12</v>
      </c>
      <c r="G39" s="34"/>
      <c r="H39" s="48">
        <f>HLOOKUP($M$2,'中・高入力表'!$H$1:$L$45,E39+4)</f>
        <v>0</v>
      </c>
      <c r="I39" s="73"/>
      <c r="J39" s="72"/>
      <c r="K39" s="70">
        <f>H39*1</f>
        <v>0</v>
      </c>
      <c r="L39" s="75">
        <f>H39*1</f>
        <v>0</v>
      </c>
      <c r="M39" s="79"/>
      <c r="N39" s="72"/>
      <c r="O39" s="72"/>
      <c r="P39" s="72"/>
      <c r="Q39" s="72"/>
      <c r="R39" s="72"/>
      <c r="S39" s="72"/>
      <c r="T39" s="70">
        <f aca="true" t="shared" si="5" ref="T39:T44">H39*1</f>
        <v>0</v>
      </c>
      <c r="U39" s="73"/>
      <c r="V39" s="72"/>
      <c r="W39" s="71"/>
    </row>
    <row r="40" spans="1:23" ht="12.75" customHeight="1">
      <c r="A40" s="5" t="s">
        <v>27</v>
      </c>
      <c r="B40" s="5" t="s">
        <v>86</v>
      </c>
      <c r="C40" s="56" t="s">
        <v>34</v>
      </c>
      <c r="D40" s="184" t="s">
        <v>50</v>
      </c>
      <c r="E40" s="168">
        <v>35</v>
      </c>
      <c r="F40" s="62" t="s">
        <v>114</v>
      </c>
      <c r="G40" s="34"/>
      <c r="H40" s="61">
        <f>HLOOKUP($M$2,'中・高入力表'!$H$1:$L$45,E40+4)</f>
        <v>0</v>
      </c>
      <c r="I40" s="74">
        <f>H40*1</f>
        <v>0</v>
      </c>
      <c r="J40" s="70">
        <f>H40*1</f>
        <v>0</v>
      </c>
      <c r="K40" s="72"/>
      <c r="L40" s="71"/>
      <c r="M40" s="79"/>
      <c r="N40" s="72"/>
      <c r="O40" s="72"/>
      <c r="P40" s="72"/>
      <c r="Q40" s="70">
        <f>H40*1</f>
        <v>0</v>
      </c>
      <c r="R40" s="72"/>
      <c r="S40" s="72"/>
      <c r="T40" s="75">
        <f t="shared" si="5"/>
        <v>0</v>
      </c>
      <c r="U40" s="79"/>
      <c r="V40" s="72"/>
      <c r="W40" s="75">
        <f>H40*1</f>
        <v>0</v>
      </c>
    </row>
    <row r="41" spans="1:23" ht="12.75" customHeight="1">
      <c r="A41" s="5" t="s">
        <v>27</v>
      </c>
      <c r="B41" s="5" t="s">
        <v>86</v>
      </c>
      <c r="C41" s="56" t="s">
        <v>34</v>
      </c>
      <c r="D41" s="184" t="s">
        <v>50</v>
      </c>
      <c r="E41" s="168">
        <v>36</v>
      </c>
      <c r="F41" s="62" t="s">
        <v>44</v>
      </c>
      <c r="G41" s="34"/>
      <c r="H41" s="48">
        <f>HLOOKUP($M$2,'中・高入力表'!$H$1:$L$45,E41+4)</f>
        <v>0</v>
      </c>
      <c r="I41" s="73"/>
      <c r="J41" s="72"/>
      <c r="K41" s="72"/>
      <c r="L41" s="71"/>
      <c r="M41" s="79"/>
      <c r="N41" s="72"/>
      <c r="O41" s="72"/>
      <c r="P41" s="72"/>
      <c r="Q41" s="70">
        <f>H41*1</f>
        <v>0</v>
      </c>
      <c r="R41" s="72"/>
      <c r="S41" s="72"/>
      <c r="T41" s="75">
        <f t="shared" si="5"/>
        <v>0</v>
      </c>
      <c r="U41" s="79"/>
      <c r="V41" s="72"/>
      <c r="W41" s="75">
        <f>H41*1</f>
        <v>0</v>
      </c>
    </row>
    <row r="42" spans="1:23" ht="12.75" customHeight="1">
      <c r="A42" s="5" t="s">
        <v>27</v>
      </c>
      <c r="B42" s="5" t="s">
        <v>86</v>
      </c>
      <c r="C42" s="56" t="s">
        <v>34</v>
      </c>
      <c r="D42" s="184" t="s">
        <v>50</v>
      </c>
      <c r="E42" s="168">
        <v>37</v>
      </c>
      <c r="F42" s="62" t="s">
        <v>61</v>
      </c>
      <c r="G42" s="34"/>
      <c r="H42" s="48">
        <f>HLOOKUP($M$2,'中・高入力表'!$H$1:$L$45,E42+4)</f>
        <v>0</v>
      </c>
      <c r="I42" s="73"/>
      <c r="J42" s="72"/>
      <c r="K42" s="70">
        <f>H42*1</f>
        <v>0</v>
      </c>
      <c r="L42" s="71"/>
      <c r="M42" s="79"/>
      <c r="N42" s="72"/>
      <c r="O42" s="72"/>
      <c r="P42" s="72"/>
      <c r="Q42" s="70">
        <f>H42*1</f>
        <v>0</v>
      </c>
      <c r="R42" s="72"/>
      <c r="S42" s="72"/>
      <c r="T42" s="75">
        <f t="shared" si="5"/>
        <v>0</v>
      </c>
      <c r="U42" s="79"/>
      <c r="V42" s="72"/>
      <c r="W42" s="75">
        <f>H42*1</f>
        <v>0</v>
      </c>
    </row>
    <row r="43" spans="1:23" ht="12.75" customHeight="1">
      <c r="A43" s="5" t="s">
        <v>27</v>
      </c>
      <c r="B43" s="5" t="s">
        <v>86</v>
      </c>
      <c r="C43" s="56" t="s">
        <v>34</v>
      </c>
      <c r="D43" s="184" t="s">
        <v>50</v>
      </c>
      <c r="E43" s="168">
        <v>38</v>
      </c>
      <c r="F43" s="62" t="s">
        <v>45</v>
      </c>
      <c r="G43" s="34"/>
      <c r="H43" s="48">
        <f>HLOOKUP($M$2,'中・高入力表'!$H$1:$L$45,E43+4)</f>
        <v>0</v>
      </c>
      <c r="I43" s="74">
        <f>H43*1</f>
        <v>0</v>
      </c>
      <c r="J43" s="70">
        <f>H43*1</f>
        <v>0</v>
      </c>
      <c r="K43" s="72"/>
      <c r="L43" s="71"/>
      <c r="M43" s="79"/>
      <c r="N43" s="72"/>
      <c r="O43" s="72"/>
      <c r="P43" s="72"/>
      <c r="Q43" s="70">
        <f>H43*1</f>
        <v>0</v>
      </c>
      <c r="R43" s="72"/>
      <c r="S43" s="72"/>
      <c r="T43" s="75">
        <f t="shared" si="5"/>
        <v>0</v>
      </c>
      <c r="U43" s="79"/>
      <c r="V43" s="72"/>
      <c r="W43" s="75">
        <f>H43*1</f>
        <v>0</v>
      </c>
    </row>
    <row r="44" spans="1:23" ht="12.75" customHeight="1">
      <c r="A44" s="5" t="s">
        <v>27</v>
      </c>
      <c r="B44" s="5" t="s">
        <v>86</v>
      </c>
      <c r="C44" s="56" t="s">
        <v>34</v>
      </c>
      <c r="D44" s="184" t="s">
        <v>50</v>
      </c>
      <c r="E44" s="168">
        <v>39</v>
      </c>
      <c r="F44" s="62" t="s">
        <v>62</v>
      </c>
      <c r="G44" s="34"/>
      <c r="H44" s="48">
        <f>HLOOKUP($M$2,'中・高入力表'!$H$1:$L$45,E44+4)</f>
        <v>0</v>
      </c>
      <c r="I44" s="73"/>
      <c r="J44" s="72"/>
      <c r="K44" s="70">
        <f>H44*1</f>
        <v>0</v>
      </c>
      <c r="L44" s="71"/>
      <c r="M44" s="79"/>
      <c r="N44" s="72"/>
      <c r="O44" s="72"/>
      <c r="P44" s="72"/>
      <c r="Q44" s="70">
        <f>H44*1</f>
        <v>0</v>
      </c>
      <c r="R44" s="72"/>
      <c r="S44" s="70">
        <f>H44*1</f>
        <v>0</v>
      </c>
      <c r="T44" s="75">
        <f t="shared" si="5"/>
        <v>0</v>
      </c>
      <c r="U44" s="79"/>
      <c r="V44" s="72"/>
      <c r="W44" s="71"/>
    </row>
    <row r="45" spans="1:23" ht="12.75" customHeight="1">
      <c r="A45" s="5" t="s">
        <v>85</v>
      </c>
      <c r="B45" s="5" t="s">
        <v>86</v>
      </c>
      <c r="C45" s="56" t="s">
        <v>34</v>
      </c>
      <c r="D45" s="184" t="s">
        <v>50</v>
      </c>
      <c r="E45" s="168">
        <v>40</v>
      </c>
      <c r="F45" s="199" t="s">
        <v>10</v>
      </c>
      <c r="G45" s="34"/>
      <c r="H45" s="48">
        <f>HLOOKUP($M$2,'中・高入力表'!$H$1:$L$45,E45+4)</f>
        <v>0</v>
      </c>
      <c r="I45" s="74">
        <f>H45*1</f>
        <v>0</v>
      </c>
      <c r="J45" s="70">
        <f>H45*1</f>
        <v>0</v>
      </c>
      <c r="K45" s="72"/>
      <c r="L45" s="71"/>
      <c r="M45" s="79"/>
      <c r="N45" s="72"/>
      <c r="O45" s="72"/>
      <c r="P45" s="72"/>
      <c r="Q45" s="72"/>
      <c r="R45" s="72"/>
      <c r="S45" s="72"/>
      <c r="T45" s="71"/>
      <c r="U45" s="79"/>
      <c r="V45" s="72"/>
      <c r="W45" s="71"/>
    </row>
    <row r="46" spans="1:23" ht="12.75" customHeight="1" thickBot="1">
      <c r="A46" s="5" t="s">
        <v>85</v>
      </c>
      <c r="B46" s="5" t="s">
        <v>86</v>
      </c>
      <c r="C46" s="127" t="s">
        <v>34</v>
      </c>
      <c r="D46" s="185" t="s">
        <v>50</v>
      </c>
      <c r="E46" s="171">
        <v>41</v>
      </c>
      <c r="F46" s="63" t="s">
        <v>46</v>
      </c>
      <c r="G46" s="35"/>
      <c r="H46" s="49">
        <f>HLOOKUP($M$2,'中・高入力表'!$H$1:$L$45,E46+4)</f>
        <v>0</v>
      </c>
      <c r="I46" s="94">
        <f>H46*1</f>
        <v>0</v>
      </c>
      <c r="J46" s="95">
        <f>H46*1</f>
        <v>0</v>
      </c>
      <c r="K46" s="96"/>
      <c r="L46" s="97"/>
      <c r="M46" s="98"/>
      <c r="N46" s="96"/>
      <c r="O46" s="96"/>
      <c r="P46" s="96"/>
      <c r="Q46" s="95">
        <f>H46*1</f>
        <v>0</v>
      </c>
      <c r="R46" s="96"/>
      <c r="S46" s="96"/>
      <c r="T46" s="99">
        <f>H46*1</f>
        <v>0</v>
      </c>
      <c r="U46" s="98"/>
      <c r="V46" s="96"/>
      <c r="W46" s="99">
        <f>H46*1</f>
        <v>0</v>
      </c>
    </row>
    <row r="47" spans="6:23" ht="12.75" customHeight="1">
      <c r="F47" s="46" t="s">
        <v>13</v>
      </c>
      <c r="G47" s="32"/>
      <c r="H47" s="15"/>
      <c r="I47" s="10">
        <f aca="true" t="shared" si="6" ref="I47:W47">SUM(I6:I46)</f>
        <v>0</v>
      </c>
      <c r="J47" s="11">
        <f t="shared" si="6"/>
        <v>0</v>
      </c>
      <c r="K47" s="12">
        <f t="shared" si="6"/>
        <v>0</v>
      </c>
      <c r="L47" s="13">
        <f t="shared" si="6"/>
        <v>0</v>
      </c>
      <c r="M47" s="133">
        <f t="shared" si="6"/>
        <v>0</v>
      </c>
      <c r="N47" s="11">
        <f t="shared" si="6"/>
        <v>0</v>
      </c>
      <c r="O47" s="11">
        <f t="shared" si="6"/>
        <v>0</v>
      </c>
      <c r="P47" s="11">
        <f t="shared" si="6"/>
        <v>0</v>
      </c>
      <c r="Q47" s="12">
        <f t="shared" si="6"/>
        <v>0</v>
      </c>
      <c r="R47" s="12">
        <f t="shared" si="6"/>
        <v>0</v>
      </c>
      <c r="S47" s="12">
        <f t="shared" si="6"/>
        <v>0</v>
      </c>
      <c r="T47" s="12">
        <f t="shared" si="6"/>
        <v>0</v>
      </c>
      <c r="U47" s="10">
        <f t="shared" si="6"/>
        <v>0</v>
      </c>
      <c r="V47" s="12">
        <f t="shared" si="6"/>
        <v>0</v>
      </c>
      <c r="W47" s="13">
        <f t="shared" si="6"/>
        <v>0</v>
      </c>
    </row>
    <row r="48" spans="6:23" ht="12.75" customHeight="1">
      <c r="F48" s="46"/>
      <c r="G48" s="32"/>
      <c r="H48" s="15"/>
      <c r="I48" s="9">
        <f aca="true" t="shared" si="7" ref="I48:W48">COUNT(I6:I46)</f>
        <v>13</v>
      </c>
      <c r="J48" s="7">
        <f t="shared" si="7"/>
        <v>13</v>
      </c>
      <c r="K48" s="7">
        <f t="shared" si="7"/>
        <v>16</v>
      </c>
      <c r="L48" s="8">
        <f t="shared" si="7"/>
        <v>14</v>
      </c>
      <c r="M48" s="44">
        <f t="shared" si="7"/>
        <v>13</v>
      </c>
      <c r="N48" s="7">
        <f t="shared" si="7"/>
        <v>11</v>
      </c>
      <c r="O48" s="7">
        <f t="shared" si="7"/>
        <v>13</v>
      </c>
      <c r="P48" s="7">
        <f t="shared" si="7"/>
        <v>13</v>
      </c>
      <c r="Q48" s="7">
        <f t="shared" si="7"/>
        <v>26</v>
      </c>
      <c r="R48" s="7">
        <f t="shared" si="7"/>
        <v>3</v>
      </c>
      <c r="S48" s="7">
        <f t="shared" si="7"/>
        <v>15</v>
      </c>
      <c r="T48" s="7">
        <f t="shared" si="7"/>
        <v>25</v>
      </c>
      <c r="U48" s="9">
        <f t="shared" si="7"/>
        <v>2</v>
      </c>
      <c r="V48" s="7">
        <f t="shared" si="7"/>
        <v>5</v>
      </c>
      <c r="W48" s="8">
        <f t="shared" si="7"/>
        <v>11</v>
      </c>
    </row>
    <row r="49" spans="6:23" ht="12.75" customHeight="1" thickBot="1">
      <c r="F49" s="47" t="s">
        <v>14</v>
      </c>
      <c r="G49" s="33"/>
      <c r="H49" s="16"/>
      <c r="I49" s="116">
        <f aca="true" t="shared" si="8" ref="I49:W49">I47/I48*100</f>
        <v>0</v>
      </c>
      <c r="J49" s="2">
        <f t="shared" si="8"/>
        <v>0</v>
      </c>
      <c r="K49" s="2">
        <f t="shared" si="8"/>
        <v>0</v>
      </c>
      <c r="L49" s="4">
        <f t="shared" si="8"/>
        <v>0</v>
      </c>
      <c r="M49" s="45">
        <f t="shared" si="8"/>
        <v>0</v>
      </c>
      <c r="N49" s="2">
        <f t="shared" si="8"/>
        <v>0</v>
      </c>
      <c r="O49" s="2">
        <f t="shared" si="8"/>
        <v>0</v>
      </c>
      <c r="P49" s="2">
        <f t="shared" si="8"/>
        <v>0</v>
      </c>
      <c r="Q49" s="2">
        <f t="shared" si="8"/>
        <v>0</v>
      </c>
      <c r="R49" s="2">
        <f t="shared" si="8"/>
        <v>0</v>
      </c>
      <c r="S49" s="2">
        <f t="shared" si="8"/>
        <v>0</v>
      </c>
      <c r="T49" s="2">
        <f t="shared" si="8"/>
        <v>0</v>
      </c>
      <c r="U49" s="3">
        <f t="shared" si="8"/>
        <v>0</v>
      </c>
      <c r="V49" s="2">
        <f t="shared" si="8"/>
        <v>0</v>
      </c>
      <c r="W49" s="4">
        <f t="shared" si="8"/>
        <v>0</v>
      </c>
    </row>
  </sheetData>
  <sheetProtection selectLockedCells="1" selectUnlockedCells="1"/>
  <mergeCells count="15">
    <mergeCell ref="F4:F5"/>
    <mergeCell ref="F1:G2"/>
    <mergeCell ref="H4:H5"/>
    <mergeCell ref="M1:N1"/>
    <mergeCell ref="U4:W4"/>
    <mergeCell ref="I4:L4"/>
    <mergeCell ref="M4:T4"/>
    <mergeCell ref="G4:G5"/>
    <mergeCell ref="O1:P1"/>
    <mergeCell ref="Q1:R1"/>
    <mergeCell ref="S1:W1"/>
    <mergeCell ref="M2:N2"/>
    <mergeCell ref="O2:P2"/>
    <mergeCell ref="Q2:R2"/>
    <mergeCell ref="S2:W2"/>
  </mergeCells>
  <printOptions horizontalCentered="1"/>
  <pageMargins left="0.6692913385826772" right="0.5905511811023623" top="0.7874015748031497" bottom="0.1968503937007874" header="0.7480314960629921" footer="0.2755905511811024"/>
  <pageSetup horizontalDpi="600" verticalDpi="600" orientation="portrait" paperSize="9" scale="79" r:id="rId4"/>
  <drawing r:id="rId3"/>
  <legacyDrawing r:id="rId2"/>
</worksheet>
</file>

<file path=xl/worksheets/sheet5.xml><?xml version="1.0" encoding="utf-8"?>
<worksheet xmlns="http://schemas.openxmlformats.org/spreadsheetml/2006/main" xmlns:r="http://schemas.openxmlformats.org/officeDocument/2006/relationships">
  <dimension ref="B1:P2"/>
  <sheetViews>
    <sheetView workbookViewId="0" topLeftCell="A1">
      <selection activeCell="A1" sqref="A1"/>
    </sheetView>
  </sheetViews>
  <sheetFormatPr defaultColWidth="9.00390625" defaultRowHeight="13.5"/>
  <cols>
    <col min="1" max="1" width="5.50390625" style="0" customWidth="1"/>
    <col min="2" max="2" width="12.375" style="0" customWidth="1"/>
    <col min="3" max="4" width="8.875" style="0" customWidth="1"/>
    <col min="5" max="16" width="3.625" style="0" customWidth="1"/>
    <col min="17" max="16384" width="8.875" style="0" customWidth="1"/>
  </cols>
  <sheetData>
    <row r="1" spans="2:16" ht="15.75" thickBot="1">
      <c r="B1" s="134" t="s">
        <v>49</v>
      </c>
      <c r="F1" s="278" t="s">
        <v>115</v>
      </c>
      <c r="G1" s="257"/>
      <c r="H1" s="256" t="s">
        <v>21</v>
      </c>
      <c r="I1" s="257"/>
      <c r="J1" s="256" t="s">
        <v>22</v>
      </c>
      <c r="K1" s="257"/>
      <c r="L1" s="256" t="s">
        <v>24</v>
      </c>
      <c r="M1" s="258"/>
      <c r="N1" s="258"/>
      <c r="O1" s="258"/>
      <c r="P1" s="259"/>
    </row>
    <row r="2" spans="6:16" ht="19.5" customHeight="1">
      <c r="F2" s="260">
        <v>1</v>
      </c>
      <c r="G2" s="261"/>
      <c r="H2" s="277">
        <f>'中高　Ａ表'!$O$2</f>
        <v>0</v>
      </c>
      <c r="I2" s="243"/>
      <c r="J2" s="244">
        <f>'中高　Ａ表'!$Q$2</f>
        <v>0</v>
      </c>
      <c r="K2" s="243"/>
      <c r="L2" s="244">
        <f>'中高　Ａ表'!$S$2</f>
        <v>0</v>
      </c>
      <c r="M2" s="245"/>
      <c r="N2" s="245"/>
      <c r="O2" s="245"/>
      <c r="P2" s="261"/>
    </row>
  </sheetData>
  <mergeCells count="8">
    <mergeCell ref="F1:G1"/>
    <mergeCell ref="H1:I1"/>
    <mergeCell ref="J1:K1"/>
    <mergeCell ref="L1:P1"/>
    <mergeCell ref="F2:G2"/>
    <mergeCell ref="H2:I2"/>
    <mergeCell ref="J2:K2"/>
    <mergeCell ref="L2:P2"/>
  </mergeCells>
  <printOptions/>
  <pageMargins left="0.75" right="0.75" top="1" bottom="1" header="0.512" footer="0.512"/>
  <pageSetup orientation="portrait" paperSize="9" r:id="rId2"/>
  <drawing r:id="rId1"/>
</worksheet>
</file>

<file path=xl/worksheets/sheet6.xml><?xml version="1.0" encoding="utf-8"?>
<worksheet xmlns="http://schemas.openxmlformats.org/spreadsheetml/2006/main" xmlns:r="http://schemas.openxmlformats.org/officeDocument/2006/relationships">
  <dimension ref="A1:S10"/>
  <sheetViews>
    <sheetView workbookViewId="0" topLeftCell="A1">
      <selection activeCell="A1" sqref="A1"/>
    </sheetView>
  </sheetViews>
  <sheetFormatPr defaultColWidth="9.00390625" defaultRowHeight="13.5"/>
  <cols>
    <col min="1" max="8" width="5.625" style="0" customWidth="1"/>
    <col min="9" max="19" width="3.375" style="0" customWidth="1"/>
    <col min="20" max="16384" width="8.875" style="0" customWidth="1"/>
  </cols>
  <sheetData>
    <row r="1" spans="9:19" ht="13.5" customHeight="1">
      <c r="I1" s="279" t="str">
        <f>'中高　Ａ表'!M1</f>
        <v>ID番号</v>
      </c>
      <c r="J1" s="279" t="s">
        <v>120</v>
      </c>
      <c r="K1" s="279" t="str">
        <f>'中高　Ａ表'!O1</f>
        <v>学年</v>
      </c>
      <c r="L1" s="279" t="s">
        <v>121</v>
      </c>
      <c r="M1" s="279" t="str">
        <f>'中高　Ａ表'!Q1</f>
        <v>組</v>
      </c>
      <c r="N1" s="279">
        <v>0</v>
      </c>
      <c r="O1" s="279" t="str">
        <f>'中高　Ａ表'!S1</f>
        <v>氏　　　名</v>
      </c>
      <c r="P1" s="279"/>
      <c r="Q1" s="279"/>
      <c r="R1" s="279"/>
      <c r="S1" s="279"/>
    </row>
    <row r="2" spans="1:19" ht="15.75" customHeight="1">
      <c r="A2" s="54" t="s">
        <v>68</v>
      </c>
      <c r="B2" s="54" t="s">
        <v>2</v>
      </c>
      <c r="C2" s="54" t="s">
        <v>7</v>
      </c>
      <c r="D2" s="54" t="s">
        <v>8</v>
      </c>
      <c r="E2" s="5" t="s">
        <v>73</v>
      </c>
      <c r="F2" s="54" t="s">
        <v>53</v>
      </c>
      <c r="G2" s="54" t="s">
        <v>50</v>
      </c>
      <c r="H2" s="54"/>
      <c r="I2" s="279">
        <f>'中高　Ａ表'!M2</f>
        <v>1</v>
      </c>
      <c r="J2" s="279">
        <v>2</v>
      </c>
      <c r="K2" s="279">
        <f>'中高　Ａ表'!O2</f>
        <v>0</v>
      </c>
      <c r="L2" s="279" t="s">
        <v>122</v>
      </c>
      <c r="M2" s="279">
        <f>'中高　Ａ表'!Q2</f>
        <v>0</v>
      </c>
      <c r="N2" s="279">
        <v>0</v>
      </c>
      <c r="O2" s="279">
        <f>'中高　Ａ表'!S2</f>
        <v>0</v>
      </c>
      <c r="P2" s="279"/>
      <c r="Q2" s="279"/>
      <c r="R2" s="279"/>
      <c r="S2" s="279"/>
    </row>
    <row r="3" spans="1:18" ht="16.5" customHeight="1">
      <c r="A3" s="88">
        <f>100-('中高　Ａ表'!$G$12)</f>
        <v>100</v>
      </c>
      <c r="B3" s="88">
        <f>100-('中高　Ａ表'!$G$17)</f>
        <v>100</v>
      </c>
      <c r="C3" s="88">
        <f>100-('中高　Ａ表'!$G$20)</f>
        <v>100</v>
      </c>
      <c r="D3" s="88">
        <f>100-('中高　Ａ表'!$G$6)</f>
        <v>100</v>
      </c>
      <c r="E3" s="85">
        <f>100-('中高　Ａ表'!$G$27)</f>
        <v>100</v>
      </c>
      <c r="F3" s="85">
        <f>100-('中高　Ａ表'!$G$24)</f>
        <v>100</v>
      </c>
      <c r="G3" s="88">
        <f>100-('中高　Ａ表'!$G$30)</f>
        <v>100</v>
      </c>
      <c r="H3" s="88"/>
      <c r="I3" s="85"/>
      <c r="J3" s="85"/>
      <c r="K3" s="85"/>
      <c r="L3" s="85"/>
      <c r="Q3" s="54"/>
      <c r="R3" s="87"/>
    </row>
    <row r="4" spans="17:18" ht="13.5">
      <c r="Q4" s="54"/>
      <c r="R4" s="87"/>
    </row>
    <row r="5" spans="17:18" ht="13.5">
      <c r="Q5" s="54"/>
      <c r="R5" s="87"/>
    </row>
    <row r="6" spans="17:18" ht="13.5">
      <c r="Q6" s="54"/>
      <c r="R6" s="87"/>
    </row>
    <row r="7" spans="14:18" ht="13.5">
      <c r="N7" s="86"/>
      <c r="Q7" s="54"/>
      <c r="R7" s="87"/>
    </row>
    <row r="8" spans="17:18" ht="13.5">
      <c r="Q8" s="54"/>
      <c r="R8" s="87"/>
    </row>
    <row r="9" spans="17:18" ht="13.5">
      <c r="Q9" s="54"/>
      <c r="R9" s="87"/>
    </row>
    <row r="10" spans="17:18" ht="13.5">
      <c r="Q10" s="54"/>
      <c r="R10" s="87"/>
    </row>
  </sheetData>
  <sheetProtection selectLockedCells="1" selectUnlockedCells="1"/>
  <mergeCells count="8">
    <mergeCell ref="M1:N1"/>
    <mergeCell ref="M2:N2"/>
    <mergeCell ref="O1:S1"/>
    <mergeCell ref="O2:S2"/>
    <mergeCell ref="I1:J1"/>
    <mergeCell ref="I2:J2"/>
    <mergeCell ref="K1:L1"/>
    <mergeCell ref="K2:L2"/>
  </mergeCells>
  <printOptions horizontalCentered="1" verticalCentered="1"/>
  <pageMargins left="0.7874015748031497" right="0.7874015748031497" top="0.984251968503937" bottom="0.6" header="0.5118110236220472" footer="0.5118110236220472"/>
  <pageSetup horizontalDpi="600" verticalDpi="600" orientation="landscape" paperSize="9" scale="121" r:id="rId2"/>
  <drawing r:id="rId1"/>
</worksheet>
</file>

<file path=xl/worksheets/sheet7.xml><?xml version="1.0" encoding="utf-8"?>
<worksheet xmlns="http://schemas.openxmlformats.org/spreadsheetml/2006/main" xmlns:r="http://schemas.openxmlformats.org/officeDocument/2006/relationships">
  <dimension ref="A1:W49"/>
  <sheetViews>
    <sheetView workbookViewId="0" topLeftCell="A1">
      <pane ySplit="5" topLeftCell="BM24" activePane="bottomLeft" state="frozen"/>
      <selection pane="topLeft" activeCell="C1" sqref="C1"/>
      <selection pane="bottomLeft" activeCell="H14" sqref="H14"/>
    </sheetView>
  </sheetViews>
  <sheetFormatPr defaultColWidth="9.00390625" defaultRowHeight="13.5"/>
  <cols>
    <col min="1" max="1" width="3.50390625" style="5" hidden="1" customWidth="1"/>
    <col min="2" max="2" width="4.50390625" style="5" customWidth="1"/>
    <col min="3" max="3" width="7.125" style="5" customWidth="1"/>
    <col min="4" max="4" width="0" style="5" hidden="1" customWidth="1"/>
    <col min="5" max="5" width="2.50390625" style="5" customWidth="1"/>
    <col min="6" max="6" width="50.875" style="5" customWidth="1"/>
    <col min="7" max="7" width="2.875" style="5" customWidth="1"/>
    <col min="8" max="8" width="3.00390625" style="5" customWidth="1"/>
    <col min="9" max="23" width="3.125" style="6" customWidth="1"/>
    <col min="24" max="24" width="9.00390625" style="5" customWidth="1"/>
    <col min="25" max="41" width="3.125" style="5" customWidth="1"/>
    <col min="42" max="16384" width="9.00390625" style="5" customWidth="1"/>
  </cols>
  <sheetData>
    <row r="1" spans="6:23" ht="21" customHeight="1">
      <c r="F1" s="272" t="s">
        <v>48</v>
      </c>
      <c r="G1" s="272"/>
      <c r="M1" s="278" t="s">
        <v>25</v>
      </c>
      <c r="N1" s="257"/>
      <c r="O1" s="256" t="s">
        <v>21</v>
      </c>
      <c r="P1" s="257"/>
      <c r="Q1" s="256" t="s">
        <v>22</v>
      </c>
      <c r="R1" s="257"/>
      <c r="S1" s="256" t="s">
        <v>24</v>
      </c>
      <c r="T1" s="258"/>
      <c r="U1" s="258"/>
      <c r="V1" s="258"/>
      <c r="W1" s="259"/>
    </row>
    <row r="2" spans="6:23" s="14" customFormat="1" ht="22.5" customHeight="1">
      <c r="F2" s="272"/>
      <c r="G2" s="272"/>
      <c r="M2" s="260">
        <f>'中高　Ａ表'!$M$2</f>
        <v>1</v>
      </c>
      <c r="N2" s="261"/>
      <c r="O2" s="277">
        <f>'中高　Ａ表'!$O$2</f>
        <v>0</v>
      </c>
      <c r="P2" s="243"/>
      <c r="Q2" s="244">
        <f>'中高　Ａ表'!$Q$2</f>
        <v>0</v>
      </c>
      <c r="R2" s="243"/>
      <c r="S2" s="244">
        <f>'中高　Ａ表'!$S$2</f>
        <v>0</v>
      </c>
      <c r="T2" s="245"/>
      <c r="U2" s="245"/>
      <c r="V2" s="245"/>
      <c r="W2" s="261"/>
    </row>
    <row r="3" ht="7.5" customHeight="1" thickBot="1"/>
    <row r="4" spans="3:23" ht="17.25" customHeight="1">
      <c r="C4" s="176"/>
      <c r="D4" s="115"/>
      <c r="E4" s="131"/>
      <c r="F4" s="270" t="s">
        <v>26</v>
      </c>
      <c r="G4" s="280" t="s">
        <v>66</v>
      </c>
      <c r="H4" s="273" t="s">
        <v>37</v>
      </c>
      <c r="I4" s="265" t="s">
        <v>20</v>
      </c>
      <c r="J4" s="266"/>
      <c r="K4" s="266"/>
      <c r="L4" s="267"/>
      <c r="M4" s="266" t="s">
        <v>74</v>
      </c>
      <c r="N4" s="266"/>
      <c r="O4" s="266"/>
      <c r="P4" s="266"/>
      <c r="Q4" s="266"/>
      <c r="R4" s="266"/>
      <c r="S4" s="266"/>
      <c r="T4" s="266"/>
      <c r="U4" s="262" t="s">
        <v>83</v>
      </c>
      <c r="V4" s="263"/>
      <c r="W4" s="264"/>
    </row>
    <row r="5" spans="1:23" ht="102.75" customHeight="1" thickBot="1">
      <c r="A5" s="100" t="s">
        <v>17</v>
      </c>
      <c r="B5" s="100" t="s">
        <v>88</v>
      </c>
      <c r="C5" s="225" t="s">
        <v>30</v>
      </c>
      <c r="D5" s="226" t="s">
        <v>89</v>
      </c>
      <c r="E5" s="227"/>
      <c r="F5" s="271"/>
      <c r="G5" s="281"/>
      <c r="H5" s="274"/>
      <c r="I5" s="208" t="s">
        <v>70</v>
      </c>
      <c r="J5" s="209" t="s">
        <v>71</v>
      </c>
      <c r="K5" s="209" t="s">
        <v>64</v>
      </c>
      <c r="L5" s="210" t="s">
        <v>65</v>
      </c>
      <c r="M5" s="209" t="s">
        <v>99</v>
      </c>
      <c r="N5" s="209" t="s">
        <v>100</v>
      </c>
      <c r="O5" s="209" t="s">
        <v>101</v>
      </c>
      <c r="P5" s="209" t="s">
        <v>38</v>
      </c>
      <c r="Q5" s="209" t="s">
        <v>102</v>
      </c>
      <c r="R5" s="209" t="s">
        <v>103</v>
      </c>
      <c r="S5" s="209" t="s">
        <v>63</v>
      </c>
      <c r="T5" s="209" t="s">
        <v>35</v>
      </c>
      <c r="U5" s="208" t="s">
        <v>104</v>
      </c>
      <c r="V5" s="209" t="s">
        <v>16</v>
      </c>
      <c r="W5" s="210" t="s">
        <v>82</v>
      </c>
    </row>
    <row r="6" spans="1:23" ht="12.75" customHeight="1">
      <c r="A6" s="5" t="s">
        <v>84</v>
      </c>
      <c r="B6" s="91" t="s">
        <v>31</v>
      </c>
      <c r="C6" s="180" t="s">
        <v>32</v>
      </c>
      <c r="D6" s="181" t="s">
        <v>8</v>
      </c>
      <c r="E6" s="182">
        <v>5</v>
      </c>
      <c r="F6" s="117" t="s">
        <v>72</v>
      </c>
      <c r="G6" s="50">
        <f>SUM(H6:H22)/17*100</f>
        <v>0</v>
      </c>
      <c r="H6" s="64">
        <f>HLOOKUP($M$2,'中・高入力表'!$H$1:$L$45,E6+4)</f>
        <v>0</v>
      </c>
      <c r="I6" s="120"/>
      <c r="J6" s="67" t="s">
        <v>56</v>
      </c>
      <c r="K6" s="67"/>
      <c r="L6" s="66"/>
      <c r="M6" s="102"/>
      <c r="N6" s="67"/>
      <c r="O6" s="67"/>
      <c r="P6" s="228">
        <f>H6*1</f>
        <v>0</v>
      </c>
      <c r="Q6" s="65">
        <f>H6*1</f>
        <v>0</v>
      </c>
      <c r="R6" s="67"/>
      <c r="S6" s="67"/>
      <c r="T6" s="67"/>
      <c r="U6" s="68"/>
      <c r="V6" s="67"/>
      <c r="W6" s="103">
        <f>H6*1</f>
        <v>0</v>
      </c>
    </row>
    <row r="7" spans="1:23" ht="12.75" customHeight="1">
      <c r="A7" s="5" t="s">
        <v>84</v>
      </c>
      <c r="B7" s="91" t="s">
        <v>31</v>
      </c>
      <c r="C7" s="56" t="s">
        <v>32</v>
      </c>
      <c r="D7" s="184" t="s">
        <v>8</v>
      </c>
      <c r="E7" s="168">
        <v>6</v>
      </c>
      <c r="F7" s="60" t="s">
        <v>28</v>
      </c>
      <c r="G7" s="34"/>
      <c r="H7" s="48">
        <f>HLOOKUP($M$2,'中・高入力表'!$H$1:$L$45,E7+4)</f>
        <v>0</v>
      </c>
      <c r="I7" s="77"/>
      <c r="J7" s="76"/>
      <c r="K7" s="72"/>
      <c r="L7" s="75">
        <f>H7*1</f>
        <v>0</v>
      </c>
      <c r="M7" s="79"/>
      <c r="N7" s="70">
        <f>H7*1</f>
        <v>0</v>
      </c>
      <c r="O7" s="76"/>
      <c r="P7" s="70">
        <f>H7*1</f>
        <v>0</v>
      </c>
      <c r="Q7" s="76"/>
      <c r="R7" s="72"/>
      <c r="S7" s="72"/>
      <c r="T7" s="72"/>
      <c r="U7" s="73"/>
      <c r="V7" s="72"/>
      <c r="W7" s="71"/>
    </row>
    <row r="8" spans="1:23" ht="12.75" customHeight="1">
      <c r="A8" s="5" t="s">
        <v>84</v>
      </c>
      <c r="B8" s="5" t="s">
        <v>31</v>
      </c>
      <c r="C8" s="183" t="s">
        <v>32</v>
      </c>
      <c r="D8" s="184" t="s">
        <v>68</v>
      </c>
      <c r="E8" s="168">
        <v>7</v>
      </c>
      <c r="F8" s="60" t="s">
        <v>118</v>
      </c>
      <c r="G8" s="34"/>
      <c r="H8" s="48">
        <f>HLOOKUP($M$2,'中・高入力表'!$H$1:$L$45,E8+4)</f>
        <v>0</v>
      </c>
      <c r="I8" s="77"/>
      <c r="J8" s="76"/>
      <c r="K8" s="70">
        <f aca="true" t="shared" si="0" ref="K8:K13">H8*1</f>
        <v>0</v>
      </c>
      <c r="L8" s="71"/>
      <c r="M8" s="80">
        <f aca="true" t="shared" si="1" ref="M8:M15">H8*1</f>
        <v>0</v>
      </c>
      <c r="N8" s="72"/>
      <c r="O8" s="70">
        <f aca="true" t="shared" si="2" ref="O8:O13">H8*1</f>
        <v>0</v>
      </c>
      <c r="P8" s="72"/>
      <c r="Q8" s="70">
        <f aca="true" t="shared" si="3" ref="Q8:Q15">H8*1</f>
        <v>0</v>
      </c>
      <c r="R8" s="72"/>
      <c r="S8" s="72"/>
      <c r="T8" s="72"/>
      <c r="U8" s="73"/>
      <c r="V8" s="72"/>
      <c r="W8" s="71"/>
    </row>
    <row r="9" spans="1:23" ht="12.75" customHeight="1">
      <c r="A9" s="5" t="s">
        <v>84</v>
      </c>
      <c r="B9" s="5" t="s">
        <v>31</v>
      </c>
      <c r="C9" s="183" t="s">
        <v>32</v>
      </c>
      <c r="D9" s="184" t="s">
        <v>68</v>
      </c>
      <c r="E9" s="168">
        <v>8</v>
      </c>
      <c r="F9" s="60" t="s">
        <v>69</v>
      </c>
      <c r="G9" s="34"/>
      <c r="H9" s="48">
        <f>HLOOKUP($M$2,'中・高入力表'!$H$1:$L$45,E9+4)</f>
        <v>0</v>
      </c>
      <c r="I9" s="74">
        <f>H9*1</f>
        <v>0</v>
      </c>
      <c r="J9" s="70">
        <f>H9*1</f>
        <v>0</v>
      </c>
      <c r="K9" s="70">
        <f t="shared" si="0"/>
        <v>0</v>
      </c>
      <c r="L9" s="71" t="s">
        <v>57</v>
      </c>
      <c r="M9" s="80">
        <f t="shared" si="1"/>
        <v>0</v>
      </c>
      <c r="N9" s="72"/>
      <c r="O9" s="70">
        <f t="shared" si="2"/>
        <v>0</v>
      </c>
      <c r="P9" s="72"/>
      <c r="Q9" s="70">
        <f t="shared" si="3"/>
        <v>0</v>
      </c>
      <c r="R9" s="72"/>
      <c r="S9" s="72"/>
      <c r="T9" s="72"/>
      <c r="U9" s="73"/>
      <c r="V9" s="72"/>
      <c r="W9" s="71"/>
    </row>
    <row r="10" spans="1:23" ht="12.75" customHeight="1">
      <c r="A10" s="5" t="s">
        <v>84</v>
      </c>
      <c r="B10" s="5" t="s">
        <v>31</v>
      </c>
      <c r="C10" s="183" t="s">
        <v>32</v>
      </c>
      <c r="D10" s="184" t="s">
        <v>68</v>
      </c>
      <c r="E10" s="168">
        <v>9</v>
      </c>
      <c r="F10" s="60" t="s">
        <v>0</v>
      </c>
      <c r="G10" s="34"/>
      <c r="H10" s="48">
        <f>HLOOKUP($M$2,'中・高入力表'!$H$1:$L$45,E10+4)</f>
        <v>0</v>
      </c>
      <c r="I10" s="74">
        <f>H10*1</f>
        <v>0</v>
      </c>
      <c r="J10" s="70">
        <f>H10*1</f>
        <v>0</v>
      </c>
      <c r="K10" s="70">
        <f t="shared" si="0"/>
        <v>0</v>
      </c>
      <c r="L10" s="71"/>
      <c r="M10" s="80">
        <f t="shared" si="1"/>
        <v>0</v>
      </c>
      <c r="N10" s="72"/>
      <c r="O10" s="70">
        <f t="shared" si="2"/>
        <v>0</v>
      </c>
      <c r="P10" s="72"/>
      <c r="Q10" s="70">
        <f t="shared" si="3"/>
        <v>0</v>
      </c>
      <c r="R10" s="72"/>
      <c r="S10" s="72"/>
      <c r="T10" s="72"/>
      <c r="U10" s="73"/>
      <c r="V10" s="72"/>
      <c r="W10" s="71"/>
    </row>
    <row r="11" spans="1:23" ht="12.75" customHeight="1">
      <c r="A11" s="5" t="s">
        <v>84</v>
      </c>
      <c r="B11" s="5" t="s">
        <v>31</v>
      </c>
      <c r="C11" s="183" t="s">
        <v>32</v>
      </c>
      <c r="D11" s="184" t="s">
        <v>68</v>
      </c>
      <c r="E11" s="168">
        <v>10</v>
      </c>
      <c r="F11" s="60" t="s">
        <v>1</v>
      </c>
      <c r="G11" s="34"/>
      <c r="H11" s="48">
        <f>HLOOKUP($M$2,'中・高入力表'!$H$1:$L$45,E11+4)</f>
        <v>0</v>
      </c>
      <c r="I11" s="73"/>
      <c r="J11" s="72"/>
      <c r="K11" s="70">
        <f t="shared" si="0"/>
        <v>0</v>
      </c>
      <c r="L11" s="71"/>
      <c r="M11" s="80">
        <f t="shared" si="1"/>
        <v>0</v>
      </c>
      <c r="N11" s="72"/>
      <c r="O11" s="70">
        <f t="shared" si="2"/>
        <v>0</v>
      </c>
      <c r="P11" s="72"/>
      <c r="Q11" s="70">
        <f t="shared" si="3"/>
        <v>0</v>
      </c>
      <c r="R11" s="72"/>
      <c r="S11" s="72"/>
      <c r="T11" s="72"/>
      <c r="U11" s="73"/>
      <c r="V11" s="72"/>
      <c r="W11" s="75">
        <f>H11*1</f>
        <v>0</v>
      </c>
    </row>
    <row r="12" spans="1:23" ht="12.75" customHeight="1">
      <c r="A12" s="5" t="s">
        <v>84</v>
      </c>
      <c r="B12" s="5" t="s">
        <v>31</v>
      </c>
      <c r="C12" s="186" t="s">
        <v>32</v>
      </c>
      <c r="D12" s="137" t="s">
        <v>68</v>
      </c>
      <c r="E12" s="178">
        <v>11</v>
      </c>
      <c r="F12" s="59" t="s">
        <v>39</v>
      </c>
      <c r="G12" s="50"/>
      <c r="H12" s="51">
        <f>HLOOKUP($M$2,'中・高入力表'!$H$1:$L$45,E12+4)</f>
        <v>0</v>
      </c>
      <c r="I12" s="111"/>
      <c r="J12" s="110"/>
      <c r="K12" s="108">
        <f t="shared" si="0"/>
        <v>0</v>
      </c>
      <c r="L12" s="109"/>
      <c r="M12" s="175">
        <f t="shared" si="1"/>
        <v>0</v>
      </c>
      <c r="N12" s="110" t="s">
        <v>58</v>
      </c>
      <c r="O12" s="108">
        <f t="shared" si="2"/>
        <v>0</v>
      </c>
      <c r="P12" s="110"/>
      <c r="Q12" s="108">
        <f t="shared" si="3"/>
        <v>0</v>
      </c>
      <c r="R12" s="110"/>
      <c r="S12" s="110"/>
      <c r="T12" s="108">
        <f>H12*1</f>
        <v>0</v>
      </c>
      <c r="U12" s="111"/>
      <c r="V12" s="110"/>
      <c r="W12" s="113">
        <f>H12*1</f>
        <v>0</v>
      </c>
    </row>
    <row r="13" spans="1:23" ht="12.75" customHeight="1">
      <c r="A13" s="5" t="s">
        <v>84</v>
      </c>
      <c r="B13" s="5" t="s">
        <v>31</v>
      </c>
      <c r="C13" s="183" t="s">
        <v>32</v>
      </c>
      <c r="D13" s="184" t="s">
        <v>6</v>
      </c>
      <c r="E13" s="168">
        <v>12</v>
      </c>
      <c r="F13" s="60" t="s">
        <v>40</v>
      </c>
      <c r="G13" s="34"/>
      <c r="H13" s="48">
        <f>HLOOKUP($M$2,'中・高入力表'!$H$1:$L$45,E13+4)</f>
        <v>0</v>
      </c>
      <c r="I13" s="77"/>
      <c r="J13" s="72"/>
      <c r="K13" s="80">
        <f t="shared" si="0"/>
        <v>0</v>
      </c>
      <c r="L13" s="71"/>
      <c r="M13" s="80">
        <f t="shared" si="1"/>
        <v>0</v>
      </c>
      <c r="N13" s="72"/>
      <c r="O13" s="70">
        <f t="shared" si="2"/>
        <v>0</v>
      </c>
      <c r="P13" s="70">
        <f>H13*1</f>
        <v>0</v>
      </c>
      <c r="Q13" s="70">
        <f t="shared" si="3"/>
        <v>0</v>
      </c>
      <c r="R13" s="72"/>
      <c r="S13" s="72"/>
      <c r="T13" s="70">
        <f>H13*1</f>
        <v>0</v>
      </c>
      <c r="U13" s="73"/>
      <c r="V13" s="72"/>
      <c r="W13" s="75">
        <f>H13*1</f>
        <v>0</v>
      </c>
    </row>
    <row r="14" spans="1:23" ht="12.75" customHeight="1">
      <c r="A14" s="5" t="s">
        <v>84</v>
      </c>
      <c r="B14" s="5" t="s">
        <v>31</v>
      </c>
      <c r="C14" s="183" t="s">
        <v>32</v>
      </c>
      <c r="D14" s="184" t="s">
        <v>3</v>
      </c>
      <c r="E14" s="168">
        <v>13</v>
      </c>
      <c r="F14" s="60" t="s">
        <v>4</v>
      </c>
      <c r="G14" s="34"/>
      <c r="H14" s="48">
        <f>HLOOKUP($M$2,'中・高入力表'!$H$1:$L$45,E14+4)</f>
        <v>0</v>
      </c>
      <c r="I14" s="77"/>
      <c r="J14" s="72"/>
      <c r="K14" s="72"/>
      <c r="L14" s="71"/>
      <c r="M14" s="80">
        <f t="shared" si="1"/>
        <v>0</v>
      </c>
      <c r="N14" s="70">
        <f>H14*1</f>
        <v>0</v>
      </c>
      <c r="O14" s="72"/>
      <c r="P14" s="70">
        <f>H14*1</f>
        <v>0</v>
      </c>
      <c r="Q14" s="70">
        <f t="shared" si="3"/>
        <v>0</v>
      </c>
      <c r="R14" s="72"/>
      <c r="S14" s="72"/>
      <c r="T14" s="70">
        <f>H14*1</f>
        <v>0</v>
      </c>
      <c r="U14" s="73"/>
      <c r="V14" s="72"/>
      <c r="W14" s="75">
        <f>H14*1</f>
        <v>0</v>
      </c>
    </row>
    <row r="15" spans="1:23" ht="12.75" customHeight="1">
      <c r="A15" s="5" t="s">
        <v>84</v>
      </c>
      <c r="B15" s="5" t="s">
        <v>31</v>
      </c>
      <c r="C15" s="183" t="s">
        <v>32</v>
      </c>
      <c r="D15" s="184" t="s">
        <v>5</v>
      </c>
      <c r="E15" s="168">
        <v>14</v>
      </c>
      <c r="F15" s="60" t="s">
        <v>15</v>
      </c>
      <c r="G15" s="34"/>
      <c r="H15" s="48">
        <f>HLOOKUP($M$2,'中・高入力表'!$H$1:$L$45,E15+4)</f>
        <v>0</v>
      </c>
      <c r="I15" s="77"/>
      <c r="J15" s="72"/>
      <c r="K15" s="72"/>
      <c r="L15" s="71"/>
      <c r="M15" s="80">
        <f t="shared" si="1"/>
        <v>0</v>
      </c>
      <c r="N15" s="72"/>
      <c r="O15" s="72"/>
      <c r="P15" s="70">
        <f>H15*1</f>
        <v>0</v>
      </c>
      <c r="Q15" s="70">
        <f t="shared" si="3"/>
        <v>0</v>
      </c>
      <c r="R15" s="72"/>
      <c r="S15" s="72"/>
      <c r="T15" s="70">
        <f>H15*1</f>
        <v>0</v>
      </c>
      <c r="U15" s="73"/>
      <c r="V15" s="72"/>
      <c r="W15" s="75">
        <f>H15*1</f>
        <v>0</v>
      </c>
    </row>
    <row r="16" spans="1:23" ht="12.75" customHeight="1">
      <c r="A16" s="5" t="s">
        <v>84</v>
      </c>
      <c r="B16" s="91" t="s">
        <v>31</v>
      </c>
      <c r="C16" s="183" t="s">
        <v>32</v>
      </c>
      <c r="D16" s="184" t="s">
        <v>117</v>
      </c>
      <c r="E16" s="168">
        <v>18</v>
      </c>
      <c r="F16" s="60" t="s">
        <v>19</v>
      </c>
      <c r="G16" s="34"/>
      <c r="H16" s="48">
        <f>HLOOKUP($M$2,'中・高入力表'!$H$1:$L$45,E16+4)</f>
        <v>0</v>
      </c>
      <c r="I16" s="77"/>
      <c r="J16" s="76"/>
      <c r="K16" s="70">
        <f>H16*1</f>
        <v>0</v>
      </c>
      <c r="L16" s="75">
        <f>H16*1</f>
        <v>0</v>
      </c>
      <c r="M16" s="79" t="s">
        <v>60</v>
      </c>
      <c r="N16" s="70">
        <f>H16*1</f>
        <v>0</v>
      </c>
      <c r="O16" s="78">
        <f>H16*1</f>
        <v>0</v>
      </c>
      <c r="P16" s="72"/>
      <c r="Q16" s="78">
        <f>H16*1</f>
        <v>0</v>
      </c>
      <c r="R16" s="72"/>
      <c r="S16" s="191"/>
      <c r="T16" s="70">
        <f>H16*1</f>
        <v>0</v>
      </c>
      <c r="U16" s="73"/>
      <c r="V16" s="72"/>
      <c r="W16" s="71"/>
    </row>
    <row r="17" spans="1:23" ht="12.75" customHeight="1">
      <c r="A17" s="5" t="s">
        <v>84</v>
      </c>
      <c r="B17" s="91" t="s">
        <v>31</v>
      </c>
      <c r="C17" s="186" t="s">
        <v>90</v>
      </c>
      <c r="D17" s="137" t="s">
        <v>90</v>
      </c>
      <c r="E17" s="178">
        <v>21</v>
      </c>
      <c r="F17" s="59" t="s">
        <v>97</v>
      </c>
      <c r="G17" s="50"/>
      <c r="H17" s="51">
        <f>HLOOKUP($M$2,'中・高入力表'!$H$1:$L$45,E17+4)</f>
        <v>0</v>
      </c>
      <c r="I17" s="111"/>
      <c r="J17" s="110"/>
      <c r="K17" s="108">
        <f>H17*1</f>
        <v>0</v>
      </c>
      <c r="L17" s="109"/>
      <c r="M17" s="175">
        <f>H17*1</f>
        <v>0</v>
      </c>
      <c r="N17" s="110"/>
      <c r="O17" s="108">
        <f>H17*1</f>
        <v>0</v>
      </c>
      <c r="P17" s="108">
        <f>H17*1</f>
        <v>0</v>
      </c>
      <c r="Q17" s="110"/>
      <c r="R17" s="110"/>
      <c r="S17" s="110" t="s">
        <v>36</v>
      </c>
      <c r="T17" s="110"/>
      <c r="U17" s="111"/>
      <c r="V17" s="110"/>
      <c r="W17" s="109"/>
    </row>
    <row r="18" spans="1:23" ht="12.75" customHeight="1">
      <c r="A18" s="5" t="s">
        <v>84</v>
      </c>
      <c r="B18" s="91" t="s">
        <v>31</v>
      </c>
      <c r="C18" s="183" t="s">
        <v>33</v>
      </c>
      <c r="D18" s="184" t="s">
        <v>33</v>
      </c>
      <c r="E18" s="168">
        <v>22</v>
      </c>
      <c r="F18" s="60" t="s">
        <v>113</v>
      </c>
      <c r="G18" s="34"/>
      <c r="H18" s="48">
        <f>HLOOKUP($M$2,'中・高入力表'!$H$1:$L$45,E18+4)</f>
        <v>0</v>
      </c>
      <c r="I18" s="73"/>
      <c r="J18" s="72"/>
      <c r="K18" s="72"/>
      <c r="L18" s="71"/>
      <c r="M18" s="79"/>
      <c r="N18" s="72"/>
      <c r="O18" s="70">
        <f>H18*1</f>
        <v>0</v>
      </c>
      <c r="P18" s="72"/>
      <c r="Q18" s="72"/>
      <c r="R18" s="78">
        <f>H18*1</f>
        <v>0</v>
      </c>
      <c r="S18" s="70">
        <f>H18*1</f>
        <v>0</v>
      </c>
      <c r="T18" s="70">
        <f>H18*1</f>
        <v>0</v>
      </c>
      <c r="U18" s="73"/>
      <c r="V18" s="72"/>
      <c r="W18" s="71"/>
    </row>
    <row r="19" spans="1:23" ht="12.75" customHeight="1">
      <c r="A19" s="5" t="s">
        <v>84</v>
      </c>
      <c r="B19" s="91" t="s">
        <v>31</v>
      </c>
      <c r="C19" s="183" t="s">
        <v>33</v>
      </c>
      <c r="D19" s="184" t="s">
        <v>33</v>
      </c>
      <c r="E19" s="168">
        <v>23</v>
      </c>
      <c r="F19" s="60" t="s">
        <v>93</v>
      </c>
      <c r="G19" s="34"/>
      <c r="H19" s="48">
        <f>HLOOKUP($M$2,'中・高入力表'!$H$1:$L$45,E19+4)</f>
        <v>0</v>
      </c>
      <c r="I19" s="73"/>
      <c r="J19" s="72"/>
      <c r="K19" s="72"/>
      <c r="L19" s="71"/>
      <c r="M19" s="79"/>
      <c r="N19" s="72"/>
      <c r="O19" s="72"/>
      <c r="P19" s="70">
        <f>H19*1</f>
        <v>0</v>
      </c>
      <c r="Q19" s="70">
        <f>H19*1</f>
        <v>0</v>
      </c>
      <c r="R19" s="78">
        <f>H19*1</f>
        <v>0</v>
      </c>
      <c r="S19" s="70">
        <f>H19*1</f>
        <v>0</v>
      </c>
      <c r="T19" s="70">
        <f>H19*1</f>
        <v>0</v>
      </c>
      <c r="U19" s="73"/>
      <c r="V19" s="72"/>
      <c r="W19" s="71"/>
    </row>
    <row r="20" spans="1:23" ht="12.75" customHeight="1">
      <c r="A20" s="5" t="s">
        <v>84</v>
      </c>
      <c r="B20" s="91" t="s">
        <v>31</v>
      </c>
      <c r="C20" s="183" t="s">
        <v>33</v>
      </c>
      <c r="D20" s="184" t="s">
        <v>33</v>
      </c>
      <c r="E20" s="168">
        <v>24</v>
      </c>
      <c r="F20" s="60" t="s">
        <v>94</v>
      </c>
      <c r="G20" s="34"/>
      <c r="H20" s="48">
        <f>HLOOKUP($M$2,'中・高入力表'!$H$1:$L$45,E20+4)</f>
        <v>0</v>
      </c>
      <c r="I20" s="73"/>
      <c r="J20" s="72"/>
      <c r="K20" s="72"/>
      <c r="L20" s="71"/>
      <c r="M20" s="79"/>
      <c r="N20" s="72"/>
      <c r="O20" s="72"/>
      <c r="P20" s="70">
        <f>H20*1</f>
        <v>0</v>
      </c>
      <c r="Q20" s="70">
        <f>H20*1</f>
        <v>0</v>
      </c>
      <c r="R20" s="78">
        <f>H20*1</f>
        <v>0</v>
      </c>
      <c r="S20" s="72"/>
      <c r="T20" s="70">
        <f>H20*1</f>
        <v>0</v>
      </c>
      <c r="U20" s="73"/>
      <c r="V20" s="72"/>
      <c r="W20" s="71"/>
    </row>
    <row r="21" spans="1:23" ht="12.75" customHeight="1">
      <c r="A21" s="5" t="s">
        <v>84</v>
      </c>
      <c r="B21" s="91" t="s">
        <v>31</v>
      </c>
      <c r="C21" s="56" t="s">
        <v>34</v>
      </c>
      <c r="D21" s="184" t="s">
        <v>50</v>
      </c>
      <c r="E21" s="168">
        <v>30</v>
      </c>
      <c r="F21" s="60" t="s">
        <v>96</v>
      </c>
      <c r="G21" s="34"/>
      <c r="H21" s="48">
        <f>HLOOKUP($M$2,'中・高入力表'!$H$1:$L$45,E21+4)</f>
        <v>0</v>
      </c>
      <c r="I21" s="73"/>
      <c r="J21" s="72"/>
      <c r="K21" s="70">
        <f>H21*1</f>
        <v>0</v>
      </c>
      <c r="L21" s="71"/>
      <c r="M21" s="80">
        <f>H21*1</f>
        <v>0</v>
      </c>
      <c r="N21" s="72"/>
      <c r="O21" s="70">
        <f>H21*1</f>
        <v>0</v>
      </c>
      <c r="P21" s="70">
        <f>H21*1</f>
        <v>0</v>
      </c>
      <c r="Q21" s="72"/>
      <c r="R21" s="72"/>
      <c r="S21" s="72"/>
      <c r="T21" s="72"/>
      <c r="U21" s="73"/>
      <c r="V21" s="72"/>
      <c r="W21" s="71"/>
    </row>
    <row r="22" spans="1:23" ht="12.75" customHeight="1" thickBot="1">
      <c r="A22" s="84" t="s">
        <v>84</v>
      </c>
      <c r="B22" s="211" t="s">
        <v>31</v>
      </c>
      <c r="C22" s="138" t="s">
        <v>34</v>
      </c>
      <c r="D22" s="212" t="s">
        <v>50</v>
      </c>
      <c r="E22" s="213">
        <v>31</v>
      </c>
      <c r="F22" s="139" t="s">
        <v>98</v>
      </c>
      <c r="G22" s="214"/>
      <c r="H22" s="215">
        <f>HLOOKUP($M$2,'中・高入力表'!$H$1:$L$45,E22+4)</f>
        <v>0</v>
      </c>
      <c r="I22" s="216"/>
      <c r="J22" s="217"/>
      <c r="K22" s="218">
        <f>H22*1</f>
        <v>0</v>
      </c>
      <c r="L22" s="219">
        <f>H22*1</f>
        <v>0</v>
      </c>
      <c r="M22" s="220">
        <f>H22*1</f>
        <v>0</v>
      </c>
      <c r="N22" s="218">
        <f>H22*1</f>
        <v>0</v>
      </c>
      <c r="O22" s="217"/>
      <c r="P22" s="218">
        <f>H22*1</f>
        <v>0</v>
      </c>
      <c r="Q22" s="218">
        <f>H22*1</f>
        <v>0</v>
      </c>
      <c r="R22" s="217"/>
      <c r="S22" s="217"/>
      <c r="T22" s="217"/>
      <c r="U22" s="216"/>
      <c r="V22" s="217"/>
      <c r="W22" s="221"/>
    </row>
    <row r="23" spans="1:23" ht="12.75" customHeight="1">
      <c r="A23" s="5" t="s">
        <v>84</v>
      </c>
      <c r="B23" s="5" t="s">
        <v>86</v>
      </c>
      <c r="C23" s="183" t="s">
        <v>90</v>
      </c>
      <c r="D23" s="167" t="s">
        <v>90</v>
      </c>
      <c r="E23" s="168">
        <v>19</v>
      </c>
      <c r="F23" s="60" t="s">
        <v>105</v>
      </c>
      <c r="G23" s="118">
        <f>SUM(H23:H39)/17*100</f>
        <v>0</v>
      </c>
      <c r="H23" s="48">
        <f>HLOOKUP($M$2,'中・高入力表'!$H$1:$L$45,E23+4)</f>
        <v>0</v>
      </c>
      <c r="I23" s="73"/>
      <c r="J23" s="72"/>
      <c r="K23" s="72"/>
      <c r="L23" s="71"/>
      <c r="M23" s="79"/>
      <c r="N23" s="72"/>
      <c r="O23" s="72"/>
      <c r="P23" s="72"/>
      <c r="Q23" s="72"/>
      <c r="R23" s="72"/>
      <c r="S23" s="70">
        <f>H23*1</f>
        <v>0</v>
      </c>
      <c r="T23" s="70">
        <f>H23*1</f>
        <v>0</v>
      </c>
      <c r="U23" s="74">
        <f>H23*1</f>
        <v>0</v>
      </c>
      <c r="V23" s="70">
        <f>H23*1</f>
        <v>0</v>
      </c>
      <c r="W23" s="71"/>
    </row>
    <row r="24" spans="1:23" ht="12.75" customHeight="1">
      <c r="A24" s="5" t="s">
        <v>84</v>
      </c>
      <c r="B24" s="5" t="s">
        <v>86</v>
      </c>
      <c r="C24" s="183" t="s">
        <v>90</v>
      </c>
      <c r="D24" s="167" t="s">
        <v>90</v>
      </c>
      <c r="E24" s="168">
        <v>20</v>
      </c>
      <c r="F24" s="60" t="s">
        <v>95</v>
      </c>
      <c r="G24" s="34"/>
      <c r="H24" s="48">
        <f>HLOOKUP($M$2,'中・高入力表'!$H$1:$L$45,E24+4)</f>
        <v>0</v>
      </c>
      <c r="I24" s="73"/>
      <c r="J24" s="72"/>
      <c r="K24" s="72"/>
      <c r="L24" s="71"/>
      <c r="M24" s="79"/>
      <c r="N24" s="72"/>
      <c r="O24" s="72"/>
      <c r="P24" s="72"/>
      <c r="Q24" s="72"/>
      <c r="R24" s="72"/>
      <c r="S24" s="70">
        <f>H24*1</f>
        <v>0</v>
      </c>
      <c r="T24" s="70">
        <f>H24*1</f>
        <v>0</v>
      </c>
      <c r="U24" s="74">
        <f>H24*1</f>
        <v>0</v>
      </c>
      <c r="V24" s="70">
        <f>H24*1</f>
        <v>0</v>
      </c>
      <c r="W24" s="71"/>
    </row>
    <row r="25" spans="1:23" ht="12.75" customHeight="1">
      <c r="A25" s="5" t="s">
        <v>85</v>
      </c>
      <c r="B25" s="5" t="s">
        <v>86</v>
      </c>
      <c r="C25" s="56" t="s">
        <v>34</v>
      </c>
      <c r="D25" s="184" t="s">
        <v>50</v>
      </c>
      <c r="E25" s="168">
        <v>25</v>
      </c>
      <c r="F25" s="60" t="s">
        <v>79</v>
      </c>
      <c r="G25" s="34"/>
      <c r="H25" s="48">
        <f>HLOOKUP($M$2,'中・高入力表'!$H$1:$L$45,E25+4)</f>
        <v>0</v>
      </c>
      <c r="I25" s="74">
        <f aca="true" t="shared" si="4" ref="I25:I30">H25*1</f>
        <v>0</v>
      </c>
      <c r="J25" s="70">
        <f aca="true" t="shared" si="5" ref="J25:J30">H25*1</f>
        <v>0</v>
      </c>
      <c r="K25" s="72" t="s">
        <v>55</v>
      </c>
      <c r="L25" s="75">
        <f>H25*1</f>
        <v>0</v>
      </c>
      <c r="M25" s="79"/>
      <c r="N25" s="72"/>
      <c r="O25" s="72"/>
      <c r="P25" s="72"/>
      <c r="Q25" s="72"/>
      <c r="R25" s="72"/>
      <c r="S25" s="70">
        <f>H25*1</f>
        <v>0</v>
      </c>
      <c r="T25" s="70">
        <f>H25*1</f>
        <v>0</v>
      </c>
      <c r="U25" s="73"/>
      <c r="V25" s="70">
        <f>H25*1</f>
        <v>0</v>
      </c>
      <c r="W25" s="71"/>
    </row>
    <row r="26" spans="1:23" ht="12.75" customHeight="1">
      <c r="A26" s="5" t="s">
        <v>85</v>
      </c>
      <c r="B26" s="5" t="s">
        <v>86</v>
      </c>
      <c r="C26" s="56" t="s">
        <v>34</v>
      </c>
      <c r="D26" s="184" t="s">
        <v>50</v>
      </c>
      <c r="E26" s="168">
        <v>26</v>
      </c>
      <c r="F26" s="60" t="s">
        <v>80</v>
      </c>
      <c r="G26" s="34"/>
      <c r="H26" s="48">
        <f>HLOOKUP($M$2,'中・高入力表'!$H$1:$L$45,E26+4)</f>
        <v>0</v>
      </c>
      <c r="I26" s="74">
        <f t="shared" si="4"/>
        <v>0</v>
      </c>
      <c r="J26" s="70">
        <f t="shared" si="5"/>
        <v>0</v>
      </c>
      <c r="K26" s="72"/>
      <c r="L26" s="71"/>
      <c r="M26" s="79"/>
      <c r="N26" s="72"/>
      <c r="O26" s="72"/>
      <c r="P26" s="72"/>
      <c r="Q26" s="72"/>
      <c r="R26" s="72"/>
      <c r="S26" s="72"/>
      <c r="T26" s="72"/>
      <c r="U26" s="73"/>
      <c r="V26" s="72"/>
      <c r="W26" s="71"/>
    </row>
    <row r="27" spans="1:23" ht="12.75" customHeight="1">
      <c r="A27" s="5" t="s">
        <v>85</v>
      </c>
      <c r="B27" s="5" t="s">
        <v>86</v>
      </c>
      <c r="C27" s="56" t="s">
        <v>34</v>
      </c>
      <c r="D27" s="184" t="s">
        <v>50</v>
      </c>
      <c r="E27" s="168">
        <v>27</v>
      </c>
      <c r="F27" s="60" t="s">
        <v>81</v>
      </c>
      <c r="G27" s="34"/>
      <c r="H27" s="48">
        <f>HLOOKUP($M$2,'中・高入力表'!$H$1:$L$45,E27+4)</f>
        <v>0</v>
      </c>
      <c r="I27" s="74">
        <f t="shared" si="4"/>
        <v>0</v>
      </c>
      <c r="J27" s="70">
        <f t="shared" si="5"/>
        <v>0</v>
      </c>
      <c r="K27" s="72"/>
      <c r="L27" s="71"/>
      <c r="M27" s="79"/>
      <c r="N27" s="72"/>
      <c r="O27" s="72"/>
      <c r="P27" s="72"/>
      <c r="Q27" s="72"/>
      <c r="R27" s="72"/>
      <c r="S27" s="72"/>
      <c r="T27" s="72"/>
      <c r="U27" s="73"/>
      <c r="V27" s="72"/>
      <c r="W27" s="71"/>
    </row>
    <row r="28" spans="1:23" ht="12.75" customHeight="1">
      <c r="A28" s="5" t="s">
        <v>85</v>
      </c>
      <c r="B28" s="5" t="s">
        <v>86</v>
      </c>
      <c r="C28" s="56" t="s">
        <v>34</v>
      </c>
      <c r="D28" s="184" t="s">
        <v>50</v>
      </c>
      <c r="E28" s="168">
        <v>28</v>
      </c>
      <c r="F28" s="198" t="s">
        <v>42</v>
      </c>
      <c r="G28" s="34"/>
      <c r="H28" s="48">
        <f>HLOOKUP($M$2,'中・高入力表'!$H$1:$L$45,E28+4)</f>
        <v>0</v>
      </c>
      <c r="I28" s="74">
        <f t="shared" si="4"/>
        <v>0</v>
      </c>
      <c r="J28" s="70">
        <f t="shared" si="5"/>
        <v>0</v>
      </c>
      <c r="K28" s="72"/>
      <c r="L28" s="71"/>
      <c r="M28" s="79"/>
      <c r="N28" s="72"/>
      <c r="O28" s="72"/>
      <c r="P28" s="72"/>
      <c r="Q28" s="72"/>
      <c r="R28" s="72"/>
      <c r="S28" s="72"/>
      <c r="T28" s="72"/>
      <c r="U28" s="73"/>
      <c r="V28" s="72"/>
      <c r="W28" s="71"/>
    </row>
    <row r="29" spans="1:23" ht="12.75" customHeight="1">
      <c r="A29" s="5" t="s">
        <v>85</v>
      </c>
      <c r="B29" s="5" t="s">
        <v>86</v>
      </c>
      <c r="C29" s="56" t="s">
        <v>34</v>
      </c>
      <c r="D29" s="184" t="s">
        <v>50</v>
      </c>
      <c r="E29" s="168">
        <v>29</v>
      </c>
      <c r="F29" s="60" t="s">
        <v>43</v>
      </c>
      <c r="G29" s="34"/>
      <c r="H29" s="48">
        <f>HLOOKUP($M$2,'中・高入力表'!$H$1:$L$45,E29+4)</f>
        <v>0</v>
      </c>
      <c r="I29" s="74">
        <f t="shared" si="4"/>
        <v>0</v>
      </c>
      <c r="J29" s="70">
        <f t="shared" si="5"/>
        <v>0</v>
      </c>
      <c r="K29" s="72"/>
      <c r="L29" s="71"/>
      <c r="M29" s="79"/>
      <c r="N29" s="72"/>
      <c r="O29" s="72"/>
      <c r="P29" s="72"/>
      <c r="Q29" s="72"/>
      <c r="R29" s="72"/>
      <c r="S29" s="72"/>
      <c r="T29" s="72"/>
      <c r="U29" s="73"/>
      <c r="V29" s="72"/>
      <c r="W29" s="71"/>
    </row>
    <row r="30" spans="1:23" ht="12.75" customHeight="1">
      <c r="A30" s="5" t="s">
        <v>27</v>
      </c>
      <c r="B30" s="5" t="s">
        <v>86</v>
      </c>
      <c r="C30" s="56" t="s">
        <v>34</v>
      </c>
      <c r="D30" s="184" t="s">
        <v>50</v>
      </c>
      <c r="E30" s="168">
        <v>32</v>
      </c>
      <c r="F30" s="60" t="s">
        <v>29</v>
      </c>
      <c r="G30" s="34"/>
      <c r="H30" s="48">
        <f>HLOOKUP($M$2,'中・高入力表'!$H$1:$L$45,E30+4)</f>
        <v>0</v>
      </c>
      <c r="I30" s="74">
        <f t="shared" si="4"/>
        <v>0</v>
      </c>
      <c r="J30" s="70">
        <f t="shared" si="5"/>
        <v>0</v>
      </c>
      <c r="K30" s="70">
        <f>H30*1</f>
        <v>0</v>
      </c>
      <c r="L30" s="75">
        <f>H30*1</f>
        <v>0</v>
      </c>
      <c r="M30" s="79"/>
      <c r="N30" s="72"/>
      <c r="O30" s="72"/>
      <c r="P30" s="72"/>
      <c r="Q30" s="70">
        <f>H30*1</f>
        <v>0</v>
      </c>
      <c r="R30" s="72"/>
      <c r="S30" s="70">
        <f>H30*1</f>
        <v>0</v>
      </c>
      <c r="T30" s="72"/>
      <c r="U30" s="73"/>
      <c r="V30" s="72"/>
      <c r="W30" s="71"/>
    </row>
    <row r="31" spans="1:23" ht="12.75" customHeight="1">
      <c r="A31" s="5" t="s">
        <v>27</v>
      </c>
      <c r="B31" s="5" t="s">
        <v>86</v>
      </c>
      <c r="C31" s="56" t="s">
        <v>34</v>
      </c>
      <c r="D31" s="184" t="s">
        <v>50</v>
      </c>
      <c r="E31" s="168">
        <v>33</v>
      </c>
      <c r="F31" s="60" t="s">
        <v>11</v>
      </c>
      <c r="G31" s="34"/>
      <c r="H31" s="48">
        <f>HLOOKUP($M$2,'中・高入力表'!$H$1:$L$45,E31+4)</f>
        <v>0</v>
      </c>
      <c r="I31" s="73"/>
      <c r="J31" s="72"/>
      <c r="K31" s="72"/>
      <c r="L31" s="75">
        <f>H31*1</f>
        <v>0</v>
      </c>
      <c r="M31" s="79"/>
      <c r="N31" s="72"/>
      <c r="O31" s="72"/>
      <c r="P31" s="72"/>
      <c r="Q31" s="70">
        <f>H31*1</f>
        <v>0</v>
      </c>
      <c r="R31" s="72"/>
      <c r="S31" s="70">
        <f>H31*1</f>
        <v>0</v>
      </c>
      <c r="T31" s="72"/>
      <c r="U31" s="73"/>
      <c r="V31" s="72"/>
      <c r="W31" s="71"/>
    </row>
    <row r="32" spans="1:23" ht="12.75" customHeight="1">
      <c r="A32" s="5" t="s">
        <v>27</v>
      </c>
      <c r="B32" s="5" t="s">
        <v>86</v>
      </c>
      <c r="C32" s="56" t="s">
        <v>34</v>
      </c>
      <c r="D32" s="184" t="s">
        <v>50</v>
      </c>
      <c r="E32" s="168">
        <v>34</v>
      </c>
      <c r="F32" s="60" t="s">
        <v>12</v>
      </c>
      <c r="G32" s="34"/>
      <c r="H32" s="48">
        <f>HLOOKUP($M$2,'中・高入力表'!$H$1:$L$45,E32+4)</f>
        <v>0</v>
      </c>
      <c r="I32" s="73"/>
      <c r="J32" s="72"/>
      <c r="K32" s="70">
        <f>H32*1</f>
        <v>0</v>
      </c>
      <c r="L32" s="75">
        <f>H32*1</f>
        <v>0</v>
      </c>
      <c r="M32" s="79"/>
      <c r="N32" s="72"/>
      <c r="O32" s="72"/>
      <c r="P32" s="72"/>
      <c r="Q32" s="72"/>
      <c r="R32" s="72"/>
      <c r="S32" s="72"/>
      <c r="T32" s="70">
        <f aca="true" t="shared" si="6" ref="T32:T37">H32*1</f>
        <v>0</v>
      </c>
      <c r="U32" s="73"/>
      <c r="V32" s="72"/>
      <c r="W32" s="71"/>
    </row>
    <row r="33" spans="1:23" ht="12.75" customHeight="1">
      <c r="A33" s="5" t="s">
        <v>27</v>
      </c>
      <c r="B33" s="5" t="s">
        <v>86</v>
      </c>
      <c r="C33" s="56" t="s">
        <v>34</v>
      </c>
      <c r="D33" s="184" t="s">
        <v>50</v>
      </c>
      <c r="E33" s="168">
        <v>35</v>
      </c>
      <c r="F33" s="62" t="s">
        <v>114</v>
      </c>
      <c r="G33" s="34"/>
      <c r="H33" s="61">
        <f>HLOOKUP($M$2,'中・高入力表'!$H$1:$L$45,E33+4)</f>
        <v>0</v>
      </c>
      <c r="I33" s="74">
        <f>H33*1</f>
        <v>0</v>
      </c>
      <c r="J33" s="70">
        <f>H33*1</f>
        <v>0</v>
      </c>
      <c r="K33" s="72"/>
      <c r="L33" s="71"/>
      <c r="M33" s="79"/>
      <c r="N33" s="72"/>
      <c r="O33" s="72"/>
      <c r="P33" s="72"/>
      <c r="Q33" s="70">
        <f>H33*1</f>
        <v>0</v>
      </c>
      <c r="R33" s="72"/>
      <c r="S33" s="72"/>
      <c r="T33" s="75">
        <f t="shared" si="6"/>
        <v>0</v>
      </c>
      <c r="U33" s="79"/>
      <c r="V33" s="72"/>
      <c r="W33" s="75">
        <f>H33*1</f>
        <v>0</v>
      </c>
    </row>
    <row r="34" spans="1:23" ht="12.75" customHeight="1">
      <c r="A34" s="5" t="s">
        <v>27</v>
      </c>
      <c r="B34" s="5" t="s">
        <v>86</v>
      </c>
      <c r="C34" s="56" t="s">
        <v>34</v>
      </c>
      <c r="D34" s="184" t="s">
        <v>50</v>
      </c>
      <c r="E34" s="168">
        <v>36</v>
      </c>
      <c r="F34" s="62" t="s">
        <v>44</v>
      </c>
      <c r="G34" s="34"/>
      <c r="H34" s="48">
        <f>HLOOKUP($M$2,'中・高入力表'!$H$1:$L$45,E34+4)</f>
        <v>0</v>
      </c>
      <c r="I34" s="73"/>
      <c r="J34" s="72"/>
      <c r="K34" s="72"/>
      <c r="L34" s="71"/>
      <c r="M34" s="79"/>
      <c r="N34" s="72"/>
      <c r="O34" s="72"/>
      <c r="P34" s="72"/>
      <c r="Q34" s="70">
        <f>H34*1</f>
        <v>0</v>
      </c>
      <c r="R34" s="72"/>
      <c r="S34" s="72"/>
      <c r="T34" s="75">
        <f t="shared" si="6"/>
        <v>0</v>
      </c>
      <c r="U34" s="79"/>
      <c r="V34" s="72"/>
      <c r="W34" s="75">
        <f>H34*1</f>
        <v>0</v>
      </c>
    </row>
    <row r="35" spans="1:23" ht="12.75" customHeight="1">
      <c r="A35" s="5" t="s">
        <v>27</v>
      </c>
      <c r="B35" s="5" t="s">
        <v>86</v>
      </c>
      <c r="C35" s="56" t="s">
        <v>34</v>
      </c>
      <c r="D35" s="184" t="s">
        <v>50</v>
      </c>
      <c r="E35" s="168">
        <v>37</v>
      </c>
      <c r="F35" s="62" t="s">
        <v>61</v>
      </c>
      <c r="G35" s="34"/>
      <c r="H35" s="48">
        <f>HLOOKUP($M$2,'中・高入力表'!$H$1:$L$45,E35+4)</f>
        <v>0</v>
      </c>
      <c r="I35" s="73"/>
      <c r="J35" s="72"/>
      <c r="K35" s="70">
        <f>H35*1</f>
        <v>0</v>
      </c>
      <c r="L35" s="71"/>
      <c r="M35" s="79"/>
      <c r="N35" s="72"/>
      <c r="O35" s="72"/>
      <c r="P35" s="72"/>
      <c r="Q35" s="70">
        <f>H35*1</f>
        <v>0</v>
      </c>
      <c r="R35" s="72"/>
      <c r="S35" s="72"/>
      <c r="T35" s="75">
        <f t="shared" si="6"/>
        <v>0</v>
      </c>
      <c r="U35" s="79"/>
      <c r="V35" s="72"/>
      <c r="W35" s="75">
        <f>H35*1</f>
        <v>0</v>
      </c>
    </row>
    <row r="36" spans="1:23" ht="12.75" customHeight="1">
      <c r="A36" s="5" t="s">
        <v>27</v>
      </c>
      <c r="B36" s="5" t="s">
        <v>86</v>
      </c>
      <c r="C36" s="56" t="s">
        <v>34</v>
      </c>
      <c r="D36" s="184" t="s">
        <v>50</v>
      </c>
      <c r="E36" s="168">
        <v>38</v>
      </c>
      <c r="F36" s="62" t="s">
        <v>45</v>
      </c>
      <c r="G36" s="34"/>
      <c r="H36" s="48">
        <f>HLOOKUP($M$2,'中・高入力表'!$H$1:$L$45,E36+4)</f>
        <v>0</v>
      </c>
      <c r="I36" s="74">
        <f>H36*1</f>
        <v>0</v>
      </c>
      <c r="J36" s="70">
        <f>H36*1</f>
        <v>0</v>
      </c>
      <c r="K36" s="72"/>
      <c r="L36" s="71"/>
      <c r="M36" s="79"/>
      <c r="N36" s="72"/>
      <c r="O36" s="72"/>
      <c r="P36" s="72"/>
      <c r="Q36" s="70">
        <f>H36*1</f>
        <v>0</v>
      </c>
      <c r="R36" s="72"/>
      <c r="S36" s="72"/>
      <c r="T36" s="75">
        <f t="shared" si="6"/>
        <v>0</v>
      </c>
      <c r="U36" s="79"/>
      <c r="V36" s="72"/>
      <c r="W36" s="75">
        <f>H36*1</f>
        <v>0</v>
      </c>
    </row>
    <row r="37" spans="1:23" ht="12.75" customHeight="1">
      <c r="A37" s="5" t="s">
        <v>27</v>
      </c>
      <c r="B37" s="5" t="s">
        <v>86</v>
      </c>
      <c r="C37" s="56" t="s">
        <v>34</v>
      </c>
      <c r="D37" s="184" t="s">
        <v>50</v>
      </c>
      <c r="E37" s="168">
        <v>39</v>
      </c>
      <c r="F37" s="62" t="s">
        <v>62</v>
      </c>
      <c r="G37" s="34"/>
      <c r="H37" s="48">
        <f>HLOOKUP($M$2,'中・高入力表'!$H$1:$L$45,E37+4)</f>
        <v>0</v>
      </c>
      <c r="I37" s="73"/>
      <c r="J37" s="72"/>
      <c r="K37" s="70">
        <f>H37*1</f>
        <v>0</v>
      </c>
      <c r="L37" s="71"/>
      <c r="M37" s="79"/>
      <c r="N37" s="72"/>
      <c r="O37" s="72"/>
      <c r="P37" s="72"/>
      <c r="Q37" s="70">
        <f>H37*1</f>
        <v>0</v>
      </c>
      <c r="R37" s="72"/>
      <c r="S37" s="70">
        <f>H37*1</f>
        <v>0</v>
      </c>
      <c r="T37" s="75">
        <f t="shared" si="6"/>
        <v>0</v>
      </c>
      <c r="U37" s="79"/>
      <c r="V37" s="72"/>
      <c r="W37" s="71"/>
    </row>
    <row r="38" spans="1:23" ht="12.75" customHeight="1">
      <c r="A38" s="5" t="s">
        <v>85</v>
      </c>
      <c r="B38" s="5" t="s">
        <v>86</v>
      </c>
      <c r="C38" s="56" t="s">
        <v>34</v>
      </c>
      <c r="D38" s="184" t="s">
        <v>50</v>
      </c>
      <c r="E38" s="168">
        <v>40</v>
      </c>
      <c r="F38" s="199" t="s">
        <v>10</v>
      </c>
      <c r="G38" s="34"/>
      <c r="H38" s="48">
        <f>HLOOKUP($M$2,'中・高入力表'!$H$1:$L$45,E38+4)</f>
        <v>0</v>
      </c>
      <c r="I38" s="74">
        <f>H38*1</f>
        <v>0</v>
      </c>
      <c r="J38" s="70">
        <f>H38*1</f>
        <v>0</v>
      </c>
      <c r="K38" s="72"/>
      <c r="L38" s="71"/>
      <c r="M38" s="79"/>
      <c r="N38" s="72"/>
      <c r="O38" s="72"/>
      <c r="P38" s="72"/>
      <c r="Q38" s="72"/>
      <c r="R38" s="72"/>
      <c r="S38" s="72"/>
      <c r="T38" s="71"/>
      <c r="U38" s="79"/>
      <c r="V38" s="72"/>
      <c r="W38" s="71"/>
    </row>
    <row r="39" spans="1:23" ht="12.75" customHeight="1" thickBot="1">
      <c r="A39" s="5" t="s">
        <v>85</v>
      </c>
      <c r="B39" s="5" t="s">
        <v>86</v>
      </c>
      <c r="C39" s="127" t="s">
        <v>34</v>
      </c>
      <c r="D39" s="185" t="s">
        <v>50</v>
      </c>
      <c r="E39" s="171">
        <v>41</v>
      </c>
      <c r="F39" s="63" t="s">
        <v>46</v>
      </c>
      <c r="G39" s="35"/>
      <c r="H39" s="49">
        <f>HLOOKUP($M$2,'中・高入力表'!$H$1:$L$45,E39+4)</f>
        <v>0</v>
      </c>
      <c r="I39" s="94">
        <f>H39*1</f>
        <v>0</v>
      </c>
      <c r="J39" s="95">
        <f>H39*1</f>
        <v>0</v>
      </c>
      <c r="K39" s="96"/>
      <c r="L39" s="97"/>
      <c r="M39" s="98"/>
      <c r="N39" s="96"/>
      <c r="O39" s="96"/>
      <c r="P39" s="96"/>
      <c r="Q39" s="95">
        <f>H39*1</f>
        <v>0</v>
      </c>
      <c r="R39" s="96"/>
      <c r="S39" s="96"/>
      <c r="T39" s="99">
        <f aca="true" t="shared" si="7" ref="T39:T46">H39*1</f>
        <v>0</v>
      </c>
      <c r="U39" s="98"/>
      <c r="V39" s="96"/>
      <c r="W39" s="99">
        <f>H39*1</f>
        <v>0</v>
      </c>
    </row>
    <row r="40" spans="1:23" ht="12.75" customHeight="1">
      <c r="A40" s="5" t="s">
        <v>84</v>
      </c>
      <c r="B40" s="5" t="s">
        <v>51</v>
      </c>
      <c r="C40" s="186" t="s">
        <v>32</v>
      </c>
      <c r="D40" s="137" t="s">
        <v>8</v>
      </c>
      <c r="E40" s="178">
        <v>1</v>
      </c>
      <c r="F40" s="222" t="s">
        <v>91</v>
      </c>
      <c r="G40" s="50">
        <f>SUM(H40:H46)/7*100</f>
        <v>0</v>
      </c>
      <c r="H40" s="51">
        <f>HLOOKUP($M$2,'中・高入力表'!$H$1:$L$45,E40+4)</f>
        <v>0</v>
      </c>
      <c r="I40" s="223"/>
      <c r="J40" s="110"/>
      <c r="K40" s="114"/>
      <c r="L40" s="113">
        <f aca="true" t="shared" si="8" ref="L40:L46">H40*1</f>
        <v>0</v>
      </c>
      <c r="M40" s="114"/>
      <c r="N40" s="108">
        <f aca="true" t="shared" si="9" ref="N40:N46">H40*1</f>
        <v>0</v>
      </c>
      <c r="O40" s="110"/>
      <c r="P40" s="110"/>
      <c r="Q40" s="110"/>
      <c r="R40" s="110"/>
      <c r="S40" s="108">
        <f aca="true" t="shared" si="10" ref="S40:S46">H40*1</f>
        <v>0</v>
      </c>
      <c r="T40" s="108">
        <f t="shared" si="7"/>
        <v>0</v>
      </c>
      <c r="U40" s="111"/>
      <c r="V40" s="108">
        <f>H40*1</f>
        <v>0</v>
      </c>
      <c r="W40" s="109"/>
    </row>
    <row r="41" spans="1:23" ht="12.75" customHeight="1">
      <c r="A41" s="5" t="s">
        <v>84</v>
      </c>
      <c r="B41" s="5" t="s">
        <v>51</v>
      </c>
      <c r="C41" s="183" t="s">
        <v>32</v>
      </c>
      <c r="D41" s="184" t="s">
        <v>8</v>
      </c>
      <c r="E41" s="168">
        <v>2</v>
      </c>
      <c r="F41" s="60" t="s">
        <v>78</v>
      </c>
      <c r="G41" s="34"/>
      <c r="H41" s="48">
        <f>HLOOKUP($M$2,'中・高入力表'!$H$1:$L$45,E41+4)</f>
        <v>0</v>
      </c>
      <c r="I41" s="77"/>
      <c r="J41" s="72"/>
      <c r="K41" s="72"/>
      <c r="L41" s="75">
        <f t="shared" si="8"/>
        <v>0</v>
      </c>
      <c r="M41" s="79"/>
      <c r="N41" s="70">
        <f t="shared" si="9"/>
        <v>0</v>
      </c>
      <c r="O41" s="72"/>
      <c r="P41" s="70">
        <f>H41*1</f>
        <v>0</v>
      </c>
      <c r="Q41" s="70">
        <f>H41*1</f>
        <v>0</v>
      </c>
      <c r="R41" s="72"/>
      <c r="S41" s="70">
        <f t="shared" si="10"/>
        <v>0</v>
      </c>
      <c r="T41" s="70">
        <f t="shared" si="7"/>
        <v>0</v>
      </c>
      <c r="U41" s="73"/>
      <c r="V41" s="72" t="s">
        <v>54</v>
      </c>
      <c r="W41" s="71"/>
    </row>
    <row r="42" spans="1:23" ht="12.75" customHeight="1">
      <c r="A42" s="5" t="s">
        <v>84</v>
      </c>
      <c r="B42" s="5" t="s">
        <v>51</v>
      </c>
      <c r="C42" s="183" t="s">
        <v>32</v>
      </c>
      <c r="D42" s="184" t="s">
        <v>8</v>
      </c>
      <c r="E42" s="168">
        <v>3</v>
      </c>
      <c r="F42" s="60" t="s">
        <v>92</v>
      </c>
      <c r="G42" s="34"/>
      <c r="H42" s="48">
        <f>HLOOKUP($M$2,'中・高入力表'!$H$1:$L$45,E42+4)</f>
        <v>0</v>
      </c>
      <c r="I42" s="77"/>
      <c r="J42" s="72"/>
      <c r="K42" s="72"/>
      <c r="L42" s="75">
        <f t="shared" si="8"/>
        <v>0</v>
      </c>
      <c r="M42" s="79" t="s">
        <v>55</v>
      </c>
      <c r="N42" s="70">
        <f t="shared" si="9"/>
        <v>0</v>
      </c>
      <c r="O42" s="72"/>
      <c r="P42" s="70">
        <f>H42*1</f>
        <v>0</v>
      </c>
      <c r="Q42" s="72"/>
      <c r="R42" s="72"/>
      <c r="S42" s="70">
        <f t="shared" si="10"/>
        <v>0</v>
      </c>
      <c r="T42" s="70">
        <f t="shared" si="7"/>
        <v>0</v>
      </c>
      <c r="U42" s="73"/>
      <c r="V42" s="72"/>
      <c r="W42" s="71"/>
    </row>
    <row r="43" spans="1:23" ht="12.75" customHeight="1">
      <c r="A43" s="5" t="s">
        <v>84</v>
      </c>
      <c r="B43" s="5" t="s">
        <v>51</v>
      </c>
      <c r="C43" s="183" t="s">
        <v>32</v>
      </c>
      <c r="D43" s="184" t="s">
        <v>8</v>
      </c>
      <c r="E43" s="168">
        <v>4</v>
      </c>
      <c r="F43" s="60" t="s">
        <v>112</v>
      </c>
      <c r="G43" s="34"/>
      <c r="H43" s="48">
        <f>HLOOKUP($M$2,'中・高入力表'!$H$1:$L$45,E43+4)</f>
        <v>0</v>
      </c>
      <c r="I43" s="73"/>
      <c r="J43" s="72"/>
      <c r="K43" s="72"/>
      <c r="L43" s="75">
        <f t="shared" si="8"/>
        <v>0</v>
      </c>
      <c r="M43" s="79"/>
      <c r="N43" s="70">
        <f t="shared" si="9"/>
        <v>0</v>
      </c>
      <c r="O43" s="70">
        <f>H43*1</f>
        <v>0</v>
      </c>
      <c r="P43" s="72"/>
      <c r="Q43" s="70">
        <f>H43*1</f>
        <v>0</v>
      </c>
      <c r="R43" s="72"/>
      <c r="S43" s="70">
        <f t="shared" si="10"/>
        <v>0</v>
      </c>
      <c r="T43" s="70">
        <f t="shared" si="7"/>
        <v>0</v>
      </c>
      <c r="U43" s="73"/>
      <c r="V43" s="70">
        <f>H43*1</f>
        <v>0</v>
      </c>
      <c r="W43" s="71"/>
    </row>
    <row r="44" spans="1:23" ht="12.75" customHeight="1">
      <c r="A44" s="5" t="s">
        <v>84</v>
      </c>
      <c r="B44" s="5" t="s">
        <v>51</v>
      </c>
      <c r="C44" s="183" t="s">
        <v>32</v>
      </c>
      <c r="D44" s="184" t="s">
        <v>7</v>
      </c>
      <c r="E44" s="168">
        <v>15</v>
      </c>
      <c r="F44" s="60" t="s">
        <v>18</v>
      </c>
      <c r="G44" s="34"/>
      <c r="H44" s="48">
        <f>HLOOKUP($M$2,'中・高入力表'!$H$1:$L$45,E44+4)</f>
        <v>0</v>
      </c>
      <c r="I44" s="73"/>
      <c r="J44" s="72"/>
      <c r="K44" s="72"/>
      <c r="L44" s="75">
        <f t="shared" si="8"/>
        <v>0</v>
      </c>
      <c r="M44" s="79"/>
      <c r="N44" s="70">
        <f t="shared" si="9"/>
        <v>0</v>
      </c>
      <c r="O44" s="72"/>
      <c r="P44" s="70">
        <f>H44*1</f>
        <v>0</v>
      </c>
      <c r="Q44" s="70">
        <f>H44*1</f>
        <v>0</v>
      </c>
      <c r="R44" s="72"/>
      <c r="S44" s="70">
        <f t="shared" si="10"/>
        <v>0</v>
      </c>
      <c r="T44" s="70">
        <f t="shared" si="7"/>
        <v>0</v>
      </c>
      <c r="U44" s="73"/>
      <c r="V44" s="72"/>
      <c r="W44" s="71"/>
    </row>
    <row r="45" spans="1:23" ht="12.75" customHeight="1">
      <c r="A45" s="5" t="s">
        <v>84</v>
      </c>
      <c r="B45" s="5" t="s">
        <v>51</v>
      </c>
      <c r="C45" s="183" t="s">
        <v>32</v>
      </c>
      <c r="D45" s="184" t="s">
        <v>7</v>
      </c>
      <c r="E45" s="168">
        <v>16</v>
      </c>
      <c r="F45" s="60" t="s">
        <v>41</v>
      </c>
      <c r="G45" s="34"/>
      <c r="H45" s="48">
        <f>HLOOKUP($M$2,'中・高入力表'!$H$1:$L$45,E45+4)</f>
        <v>0</v>
      </c>
      <c r="I45" s="77"/>
      <c r="J45" s="72"/>
      <c r="K45" s="70">
        <f>H45*1</f>
        <v>0</v>
      </c>
      <c r="L45" s="75">
        <f t="shared" si="8"/>
        <v>0</v>
      </c>
      <c r="M45" s="80">
        <f>H45*1</f>
        <v>0</v>
      </c>
      <c r="N45" s="70">
        <f t="shared" si="9"/>
        <v>0</v>
      </c>
      <c r="O45" s="70">
        <f>H45*1</f>
        <v>0</v>
      </c>
      <c r="P45" s="72" t="s">
        <v>59</v>
      </c>
      <c r="Q45" s="70">
        <f>H45*1</f>
        <v>0</v>
      </c>
      <c r="R45" s="72"/>
      <c r="S45" s="70">
        <f t="shared" si="10"/>
        <v>0</v>
      </c>
      <c r="T45" s="70">
        <f t="shared" si="7"/>
        <v>0</v>
      </c>
      <c r="U45" s="73"/>
      <c r="V45" s="72"/>
      <c r="W45" s="71"/>
    </row>
    <row r="46" spans="1:23" ht="12.75" customHeight="1" thickBot="1">
      <c r="A46" s="5" t="s">
        <v>84</v>
      </c>
      <c r="B46" s="5" t="s">
        <v>51</v>
      </c>
      <c r="C46" s="187" t="s">
        <v>32</v>
      </c>
      <c r="D46" s="185" t="s">
        <v>7</v>
      </c>
      <c r="E46" s="171">
        <v>17</v>
      </c>
      <c r="F46" s="119" t="s">
        <v>77</v>
      </c>
      <c r="G46" s="35"/>
      <c r="H46" s="49">
        <f>HLOOKUP($M$2,'中・高入力表'!$H$1:$L$45,E46+4)</f>
        <v>0</v>
      </c>
      <c r="I46" s="224">
        <f>H46*1</f>
        <v>0</v>
      </c>
      <c r="J46" s="95">
        <f>H46*1</f>
        <v>0</v>
      </c>
      <c r="K46" s="95">
        <f>H46*1</f>
        <v>0</v>
      </c>
      <c r="L46" s="99">
        <f t="shared" si="8"/>
        <v>0</v>
      </c>
      <c r="M46" s="177">
        <f>H46*1</f>
        <v>0</v>
      </c>
      <c r="N46" s="95">
        <f t="shared" si="9"/>
        <v>0</v>
      </c>
      <c r="O46" s="95">
        <f>H46*1</f>
        <v>0</v>
      </c>
      <c r="P46" s="96"/>
      <c r="Q46" s="95">
        <f>H46*1</f>
        <v>0</v>
      </c>
      <c r="R46" s="96"/>
      <c r="S46" s="95">
        <f t="shared" si="10"/>
        <v>0</v>
      </c>
      <c r="T46" s="95">
        <f t="shared" si="7"/>
        <v>0</v>
      </c>
      <c r="U46" s="101"/>
      <c r="V46" s="96"/>
      <c r="W46" s="97"/>
    </row>
    <row r="47" spans="6:23" ht="12.75" customHeight="1">
      <c r="F47" s="46" t="s">
        <v>13</v>
      </c>
      <c r="G47" s="32"/>
      <c r="H47" s="15"/>
      <c r="I47" s="10">
        <f aca="true" t="shared" si="11" ref="I47:W47">SUM(I6:I46)</f>
        <v>0</v>
      </c>
      <c r="J47" s="11">
        <f t="shared" si="11"/>
        <v>0</v>
      </c>
      <c r="K47" s="12">
        <f t="shared" si="11"/>
        <v>0</v>
      </c>
      <c r="L47" s="13">
        <f t="shared" si="11"/>
        <v>0</v>
      </c>
      <c r="M47" s="133">
        <f t="shared" si="11"/>
        <v>0</v>
      </c>
      <c r="N47" s="11">
        <f t="shared" si="11"/>
        <v>0</v>
      </c>
      <c r="O47" s="11">
        <f t="shared" si="11"/>
        <v>0</v>
      </c>
      <c r="P47" s="11">
        <f t="shared" si="11"/>
        <v>0</v>
      </c>
      <c r="Q47" s="12">
        <f t="shared" si="11"/>
        <v>0</v>
      </c>
      <c r="R47" s="12">
        <f t="shared" si="11"/>
        <v>0</v>
      </c>
      <c r="S47" s="12">
        <f t="shared" si="11"/>
        <v>0</v>
      </c>
      <c r="T47" s="12">
        <f t="shared" si="11"/>
        <v>0</v>
      </c>
      <c r="U47" s="10">
        <f t="shared" si="11"/>
        <v>0</v>
      </c>
      <c r="V47" s="12">
        <f t="shared" si="11"/>
        <v>0</v>
      </c>
      <c r="W47" s="13">
        <f t="shared" si="11"/>
        <v>0</v>
      </c>
    </row>
    <row r="48" spans="6:23" ht="10.5" customHeight="1">
      <c r="F48" s="46"/>
      <c r="G48" s="32"/>
      <c r="H48" s="15"/>
      <c r="I48" s="9">
        <f aca="true" t="shared" si="12" ref="I48:W48">COUNT(I6:I46)</f>
        <v>13</v>
      </c>
      <c r="J48" s="7">
        <f t="shared" si="12"/>
        <v>13</v>
      </c>
      <c r="K48" s="7">
        <f t="shared" si="12"/>
        <v>16</v>
      </c>
      <c r="L48" s="8">
        <f t="shared" si="12"/>
        <v>14</v>
      </c>
      <c r="M48" s="44">
        <f t="shared" si="12"/>
        <v>13</v>
      </c>
      <c r="N48" s="7">
        <f t="shared" si="12"/>
        <v>11</v>
      </c>
      <c r="O48" s="7">
        <f t="shared" si="12"/>
        <v>13</v>
      </c>
      <c r="P48" s="7">
        <f t="shared" si="12"/>
        <v>13</v>
      </c>
      <c r="Q48" s="7">
        <f t="shared" si="12"/>
        <v>26</v>
      </c>
      <c r="R48" s="7">
        <f t="shared" si="12"/>
        <v>3</v>
      </c>
      <c r="S48" s="7">
        <f t="shared" si="12"/>
        <v>15</v>
      </c>
      <c r="T48" s="7">
        <f t="shared" si="12"/>
        <v>25</v>
      </c>
      <c r="U48" s="9">
        <f t="shared" si="12"/>
        <v>2</v>
      </c>
      <c r="V48" s="7">
        <f t="shared" si="12"/>
        <v>5</v>
      </c>
      <c r="W48" s="8">
        <f t="shared" si="12"/>
        <v>11</v>
      </c>
    </row>
    <row r="49" spans="6:23" ht="12.75" customHeight="1" thickBot="1">
      <c r="F49" s="47" t="s">
        <v>14</v>
      </c>
      <c r="G49" s="33"/>
      <c r="H49" s="16"/>
      <c r="I49" s="116">
        <f aca="true" t="shared" si="13" ref="I49:W49">I47/I48*100</f>
        <v>0</v>
      </c>
      <c r="J49" s="2">
        <f t="shared" si="13"/>
        <v>0</v>
      </c>
      <c r="K49" s="2">
        <f t="shared" si="13"/>
        <v>0</v>
      </c>
      <c r="L49" s="4">
        <f t="shared" si="13"/>
        <v>0</v>
      </c>
      <c r="M49" s="45">
        <f t="shared" si="13"/>
        <v>0</v>
      </c>
      <c r="N49" s="2">
        <f t="shared" si="13"/>
        <v>0</v>
      </c>
      <c r="O49" s="2">
        <f t="shared" si="13"/>
        <v>0</v>
      </c>
      <c r="P49" s="2">
        <f t="shared" si="13"/>
        <v>0</v>
      </c>
      <c r="Q49" s="2">
        <f t="shared" si="13"/>
        <v>0</v>
      </c>
      <c r="R49" s="2">
        <f t="shared" si="13"/>
        <v>0</v>
      </c>
      <c r="S49" s="2">
        <f t="shared" si="13"/>
        <v>0</v>
      </c>
      <c r="T49" s="2">
        <f t="shared" si="13"/>
        <v>0</v>
      </c>
      <c r="U49" s="3">
        <f t="shared" si="13"/>
        <v>0</v>
      </c>
      <c r="V49" s="2">
        <f t="shared" si="13"/>
        <v>0</v>
      </c>
      <c r="W49" s="4">
        <f t="shared" si="13"/>
        <v>0</v>
      </c>
    </row>
  </sheetData>
  <mergeCells count="15">
    <mergeCell ref="O1:P1"/>
    <mergeCell ref="Q1:R1"/>
    <mergeCell ref="S1:W1"/>
    <mergeCell ref="O2:P2"/>
    <mergeCell ref="Q2:R2"/>
    <mergeCell ref="S2:W2"/>
    <mergeCell ref="U4:W4"/>
    <mergeCell ref="I4:L4"/>
    <mergeCell ref="M4:T4"/>
    <mergeCell ref="G4:G5"/>
    <mergeCell ref="F4:F5"/>
    <mergeCell ref="F1:G2"/>
    <mergeCell ref="H4:H5"/>
    <mergeCell ref="M1:N1"/>
    <mergeCell ref="M2:N2"/>
  </mergeCells>
  <printOptions horizontalCentered="1"/>
  <pageMargins left="0.67" right="0.58" top="0.8" bottom="0.19" header="0.75" footer="0.29"/>
  <pageSetup horizontalDpi="600" verticalDpi="600" orientation="portrait" paperSize="9" scale="80"/>
  <drawing r:id="rId3"/>
  <legacyDrawing r:id="rId2"/>
</worksheet>
</file>

<file path=xl/worksheets/sheet8.xml><?xml version="1.0" encoding="utf-8"?>
<worksheet xmlns="http://schemas.openxmlformats.org/spreadsheetml/2006/main" xmlns:r="http://schemas.openxmlformats.org/officeDocument/2006/relationships">
  <dimension ref="A1:O7"/>
  <sheetViews>
    <sheetView workbookViewId="0" topLeftCell="A1">
      <selection activeCell="A1" sqref="A1"/>
    </sheetView>
  </sheetViews>
  <sheetFormatPr defaultColWidth="9.00390625" defaultRowHeight="13.5"/>
  <cols>
    <col min="1" max="5" width="8.875" style="0" customWidth="1"/>
    <col min="6" max="16" width="3.375" style="0" customWidth="1"/>
    <col min="17" max="17" width="9.875" style="0" customWidth="1"/>
    <col min="18" max="16384" width="13.00390625" style="0" customWidth="1"/>
  </cols>
  <sheetData>
    <row r="1" spans="5:15" ht="18.75" customHeight="1">
      <c r="E1" s="279" t="str">
        <f>'中高　Ａ表'!M1</f>
        <v>ID番号</v>
      </c>
      <c r="F1" s="279" t="s">
        <v>123</v>
      </c>
      <c r="G1" s="279" t="str">
        <f>'中高　Ａ表'!O1</f>
        <v>学年</v>
      </c>
      <c r="H1" s="279" t="s">
        <v>124</v>
      </c>
      <c r="I1" s="279" t="str">
        <f>'中高　Ａ表'!Q1</f>
        <v>組</v>
      </c>
      <c r="J1" s="279" t="s">
        <v>120</v>
      </c>
      <c r="K1" s="279" t="str">
        <f>'中高　Ａ表'!S1</f>
        <v>氏　　　名</v>
      </c>
      <c r="L1" s="279"/>
      <c r="M1" s="279"/>
      <c r="N1" s="279"/>
      <c r="O1" s="279"/>
    </row>
    <row r="2" spans="1:15" ht="24.75" customHeight="1">
      <c r="A2" s="5" t="s">
        <v>86</v>
      </c>
      <c r="B2" s="5" t="s">
        <v>52</v>
      </c>
      <c r="C2" s="5" t="s">
        <v>51</v>
      </c>
      <c r="E2" s="279">
        <f>'中高　Ａ表'!M2</f>
        <v>1</v>
      </c>
      <c r="F2" s="279">
        <v>2</v>
      </c>
      <c r="G2" s="279">
        <f>'中高　Ａ表'!O2</f>
        <v>0</v>
      </c>
      <c r="H2" s="279">
        <v>6</v>
      </c>
      <c r="I2" s="279">
        <f>'中高　Ａ表'!Q2</f>
        <v>0</v>
      </c>
      <c r="J2" s="279">
        <v>2</v>
      </c>
      <c r="K2" s="279">
        <f>'中高　Ａ表'!S2</f>
        <v>0</v>
      </c>
      <c r="L2" s="279"/>
      <c r="M2" s="279"/>
      <c r="N2" s="279"/>
      <c r="O2" s="279"/>
    </row>
    <row r="3" spans="1:3" ht="14.25">
      <c r="A3" s="90">
        <f>100-('中高　認知行動集計'!$G$23)</f>
        <v>100</v>
      </c>
      <c r="B3" s="90">
        <f>100-('中高　認知行動集計'!$G$6)</f>
        <v>100</v>
      </c>
      <c r="C3" s="89">
        <f>100-('中高　認知行動集計'!$G$40)</f>
        <v>100</v>
      </c>
    </row>
    <row r="7" ht="13.5">
      <c r="J7" s="86"/>
    </row>
  </sheetData>
  <mergeCells count="8">
    <mergeCell ref="E1:F1"/>
    <mergeCell ref="I1:J1"/>
    <mergeCell ref="K1:O1"/>
    <mergeCell ref="G1:H1"/>
    <mergeCell ref="E2:F2"/>
    <mergeCell ref="G2:H2"/>
    <mergeCell ref="I2:J2"/>
    <mergeCell ref="K2:O2"/>
  </mergeCells>
  <printOptions/>
  <pageMargins left="0.75" right="0.75" top="1" bottom="1" header="0.512" footer="0.512"/>
  <pageSetup orientation="portrait" paperSize="9"/>
  <drawing r:id="rId1"/>
</worksheet>
</file>

<file path=xl/worksheets/sheet9.xml><?xml version="1.0" encoding="utf-8"?>
<worksheet xmlns="http://schemas.openxmlformats.org/spreadsheetml/2006/main" xmlns:r="http://schemas.openxmlformats.org/officeDocument/2006/relationships">
  <dimension ref="A1:W49"/>
  <sheetViews>
    <sheetView tabSelected="1" workbookViewId="0" topLeftCell="A1">
      <pane ySplit="5" topLeftCell="BM6" activePane="bottomLeft" state="frozen"/>
      <selection pane="topLeft" activeCell="C1" sqref="C1"/>
      <selection pane="bottomLeft" activeCell="A1" sqref="A1"/>
    </sheetView>
  </sheetViews>
  <sheetFormatPr defaultColWidth="9.00390625" defaultRowHeight="13.5"/>
  <cols>
    <col min="1" max="1" width="5.50390625" style="5" customWidth="1"/>
    <col min="2" max="2" width="5.625" style="5" hidden="1" customWidth="1"/>
    <col min="3" max="3" width="7.125" style="5" hidden="1" customWidth="1"/>
    <col min="4" max="4" width="0" style="5" hidden="1" customWidth="1"/>
    <col min="5" max="5" width="2.50390625" style="5" customWidth="1"/>
    <col min="6" max="6" width="50.875" style="5" customWidth="1"/>
    <col min="7" max="7" width="2.875" style="5" customWidth="1"/>
    <col min="8" max="8" width="3.00390625" style="5" customWidth="1"/>
    <col min="9" max="23" width="3.125" style="6" customWidth="1"/>
    <col min="24" max="24" width="9.00390625" style="5" customWidth="1"/>
    <col min="25" max="41" width="3.125" style="5" customWidth="1"/>
    <col min="42" max="16384" width="9.00390625" style="5" customWidth="1"/>
  </cols>
  <sheetData>
    <row r="1" spans="6:23" ht="15" customHeight="1">
      <c r="F1" s="272" t="s">
        <v>47</v>
      </c>
      <c r="G1" s="272"/>
      <c r="M1" s="275" t="s">
        <v>25</v>
      </c>
      <c r="N1" s="276"/>
      <c r="O1" s="256" t="s">
        <v>21</v>
      </c>
      <c r="P1" s="257"/>
      <c r="Q1" s="256" t="s">
        <v>22</v>
      </c>
      <c r="R1" s="257"/>
      <c r="S1" s="256" t="s">
        <v>24</v>
      </c>
      <c r="T1" s="258"/>
      <c r="U1" s="258"/>
      <c r="V1" s="258"/>
      <c r="W1" s="259"/>
    </row>
    <row r="2" spans="6:23" s="14" customFormat="1" ht="22.5" customHeight="1">
      <c r="F2" s="272"/>
      <c r="G2" s="272"/>
      <c r="M2" s="244">
        <f>'中高　Ａ表'!$M$2</f>
        <v>1</v>
      </c>
      <c r="N2" s="243"/>
      <c r="O2" s="244">
        <f>'中高　Ａ表'!$O$2</f>
        <v>0</v>
      </c>
      <c r="P2" s="243"/>
      <c r="Q2" s="244">
        <f>'中高　Ａ表'!$Q$2</f>
        <v>0</v>
      </c>
      <c r="R2" s="243"/>
      <c r="S2" s="244">
        <f>'中高　Ａ表'!$S$2</f>
        <v>0</v>
      </c>
      <c r="T2" s="245"/>
      <c r="U2" s="245"/>
      <c r="V2" s="245"/>
      <c r="W2" s="261"/>
    </row>
    <row r="3" ht="7.5" customHeight="1" thickBot="1"/>
    <row r="4" spans="3:23" ht="17.25" customHeight="1">
      <c r="C4" s="176"/>
      <c r="D4" s="115"/>
      <c r="E4" s="131"/>
      <c r="F4" s="270" t="s">
        <v>26</v>
      </c>
      <c r="G4" s="280" t="s">
        <v>66</v>
      </c>
      <c r="H4" s="273" t="s">
        <v>37</v>
      </c>
      <c r="I4" s="265" t="s">
        <v>20</v>
      </c>
      <c r="J4" s="266"/>
      <c r="K4" s="266"/>
      <c r="L4" s="267"/>
      <c r="M4" s="266" t="s">
        <v>74</v>
      </c>
      <c r="N4" s="266"/>
      <c r="O4" s="266"/>
      <c r="P4" s="266"/>
      <c r="Q4" s="266"/>
      <c r="R4" s="266"/>
      <c r="S4" s="266"/>
      <c r="T4" s="266"/>
      <c r="U4" s="262" t="s">
        <v>83</v>
      </c>
      <c r="V4" s="263"/>
      <c r="W4" s="264"/>
    </row>
    <row r="5" spans="1:23" ht="102.75" customHeight="1" thickBot="1">
      <c r="A5" s="100" t="s">
        <v>17</v>
      </c>
      <c r="B5" s="100" t="s">
        <v>88</v>
      </c>
      <c r="C5" s="225" t="s">
        <v>30</v>
      </c>
      <c r="D5" s="226" t="s">
        <v>89</v>
      </c>
      <c r="E5" s="227"/>
      <c r="F5" s="271"/>
      <c r="G5" s="281"/>
      <c r="H5" s="274"/>
      <c r="I5" s="208" t="s">
        <v>70</v>
      </c>
      <c r="J5" s="209" t="s">
        <v>71</v>
      </c>
      <c r="K5" s="209" t="s">
        <v>64</v>
      </c>
      <c r="L5" s="210" t="s">
        <v>65</v>
      </c>
      <c r="M5" s="209" t="s">
        <v>99</v>
      </c>
      <c r="N5" s="209" t="s">
        <v>100</v>
      </c>
      <c r="O5" s="209" t="s">
        <v>101</v>
      </c>
      <c r="P5" s="209" t="s">
        <v>38</v>
      </c>
      <c r="Q5" s="209" t="s">
        <v>102</v>
      </c>
      <c r="R5" s="209" t="s">
        <v>103</v>
      </c>
      <c r="S5" s="209" t="s">
        <v>63</v>
      </c>
      <c r="T5" s="209" t="s">
        <v>35</v>
      </c>
      <c r="U5" s="208" t="s">
        <v>104</v>
      </c>
      <c r="V5" s="209" t="s">
        <v>16</v>
      </c>
      <c r="W5" s="210" t="s">
        <v>82</v>
      </c>
    </row>
    <row r="6" spans="1:23" ht="12.75" customHeight="1">
      <c r="A6" s="176" t="s">
        <v>85</v>
      </c>
      <c r="B6" s="115" t="s">
        <v>86</v>
      </c>
      <c r="C6" s="123" t="s">
        <v>34</v>
      </c>
      <c r="D6" s="181" t="s">
        <v>50</v>
      </c>
      <c r="E6" s="182">
        <v>25</v>
      </c>
      <c r="F6" s="117" t="s">
        <v>79</v>
      </c>
      <c r="G6" s="50">
        <f>SUM(H6:H12)/7*100</f>
        <v>0</v>
      </c>
      <c r="H6" s="64">
        <f>HLOOKUP($M$2,'中・高入力表'!$H$1:$L$45,E6+4)</f>
        <v>0</v>
      </c>
      <c r="I6" s="105">
        <f aca="true" t="shared" si="0" ref="I6:I12">H6*1</f>
        <v>0</v>
      </c>
      <c r="J6" s="65">
        <f aca="true" t="shared" si="1" ref="J6:J12">H6*1</f>
        <v>0</v>
      </c>
      <c r="K6" s="67" t="s">
        <v>106</v>
      </c>
      <c r="L6" s="103">
        <f>H6*1</f>
        <v>0</v>
      </c>
      <c r="M6" s="102"/>
      <c r="N6" s="67"/>
      <c r="O6" s="67"/>
      <c r="P6" s="67"/>
      <c r="Q6" s="67"/>
      <c r="R6" s="67"/>
      <c r="S6" s="65">
        <f>H6*1</f>
        <v>0</v>
      </c>
      <c r="T6" s="65">
        <f>H6*1</f>
        <v>0</v>
      </c>
      <c r="U6" s="68"/>
      <c r="V6" s="65">
        <f>H6*1</f>
        <v>0</v>
      </c>
      <c r="W6" s="66"/>
    </row>
    <row r="7" spans="1:23" ht="12.75" customHeight="1">
      <c r="A7" s="206" t="s">
        <v>85</v>
      </c>
      <c r="B7" s="58" t="s">
        <v>86</v>
      </c>
      <c r="C7" s="56" t="s">
        <v>34</v>
      </c>
      <c r="D7" s="184" t="s">
        <v>50</v>
      </c>
      <c r="E7" s="168">
        <v>26</v>
      </c>
      <c r="F7" s="60" t="s">
        <v>80</v>
      </c>
      <c r="G7" s="34"/>
      <c r="H7" s="48">
        <f>HLOOKUP($M$2,'中・高入力表'!$H$1:$L$45,E7+4)</f>
        <v>0</v>
      </c>
      <c r="I7" s="74">
        <f t="shared" si="0"/>
        <v>0</v>
      </c>
      <c r="J7" s="70">
        <f t="shared" si="1"/>
        <v>0</v>
      </c>
      <c r="K7" s="72"/>
      <c r="L7" s="71"/>
      <c r="M7" s="79"/>
      <c r="N7" s="72"/>
      <c r="O7" s="72"/>
      <c r="P7" s="72"/>
      <c r="Q7" s="72"/>
      <c r="R7" s="72"/>
      <c r="S7" s="72"/>
      <c r="T7" s="72"/>
      <c r="U7" s="73"/>
      <c r="V7" s="72"/>
      <c r="W7" s="71"/>
    </row>
    <row r="8" spans="1:23" ht="12.75" customHeight="1">
      <c r="A8" s="206" t="s">
        <v>85</v>
      </c>
      <c r="B8" s="58" t="s">
        <v>86</v>
      </c>
      <c r="C8" s="56" t="s">
        <v>34</v>
      </c>
      <c r="D8" s="184" t="s">
        <v>50</v>
      </c>
      <c r="E8" s="168">
        <v>27</v>
      </c>
      <c r="F8" s="60" t="s">
        <v>81</v>
      </c>
      <c r="G8" s="34"/>
      <c r="H8" s="48">
        <f>HLOOKUP($M$2,'中・高入力表'!$H$1:$L$45,E8+4)</f>
        <v>0</v>
      </c>
      <c r="I8" s="74">
        <f t="shared" si="0"/>
        <v>0</v>
      </c>
      <c r="J8" s="70">
        <f t="shared" si="1"/>
        <v>0</v>
      </c>
      <c r="K8" s="72"/>
      <c r="L8" s="71"/>
      <c r="M8" s="79"/>
      <c r="N8" s="72"/>
      <c r="O8" s="72"/>
      <c r="P8" s="72"/>
      <c r="Q8" s="72"/>
      <c r="R8" s="72"/>
      <c r="S8" s="72"/>
      <c r="T8" s="72"/>
      <c r="U8" s="73"/>
      <c r="V8" s="72"/>
      <c r="W8" s="71"/>
    </row>
    <row r="9" spans="1:23" ht="12.75" customHeight="1">
      <c r="A9" s="206" t="s">
        <v>85</v>
      </c>
      <c r="B9" s="58" t="s">
        <v>86</v>
      </c>
      <c r="C9" s="56" t="s">
        <v>34</v>
      </c>
      <c r="D9" s="184" t="s">
        <v>50</v>
      </c>
      <c r="E9" s="168">
        <v>28</v>
      </c>
      <c r="F9" s="198" t="s">
        <v>42</v>
      </c>
      <c r="G9" s="34"/>
      <c r="H9" s="48">
        <f>HLOOKUP($M$2,'中・高入力表'!$H$1:$L$45,E9+4)</f>
        <v>0</v>
      </c>
      <c r="I9" s="74">
        <f t="shared" si="0"/>
        <v>0</v>
      </c>
      <c r="J9" s="70">
        <f t="shared" si="1"/>
        <v>0</v>
      </c>
      <c r="K9" s="72"/>
      <c r="L9" s="71"/>
      <c r="M9" s="79"/>
      <c r="N9" s="72"/>
      <c r="O9" s="72"/>
      <c r="P9" s="72"/>
      <c r="Q9" s="72"/>
      <c r="R9" s="72"/>
      <c r="S9" s="72"/>
      <c r="T9" s="72"/>
      <c r="U9" s="73"/>
      <c r="V9" s="72"/>
      <c r="W9" s="71"/>
    </row>
    <row r="10" spans="1:23" ht="12.75" customHeight="1">
      <c r="A10" s="206" t="s">
        <v>85</v>
      </c>
      <c r="B10" s="58" t="s">
        <v>86</v>
      </c>
      <c r="C10" s="56" t="s">
        <v>34</v>
      </c>
      <c r="D10" s="184" t="s">
        <v>50</v>
      </c>
      <c r="E10" s="168">
        <v>29</v>
      </c>
      <c r="F10" s="60" t="s">
        <v>43</v>
      </c>
      <c r="G10" s="34"/>
      <c r="H10" s="48">
        <f>HLOOKUP($M$2,'中・高入力表'!$H$1:$L$45,E10+4)</f>
        <v>0</v>
      </c>
      <c r="I10" s="74">
        <f t="shared" si="0"/>
        <v>0</v>
      </c>
      <c r="J10" s="70">
        <f t="shared" si="1"/>
        <v>0</v>
      </c>
      <c r="K10" s="72"/>
      <c r="L10" s="71"/>
      <c r="M10" s="79"/>
      <c r="N10" s="72"/>
      <c r="O10" s="72"/>
      <c r="P10" s="72"/>
      <c r="Q10" s="72"/>
      <c r="R10" s="72"/>
      <c r="S10" s="72"/>
      <c r="T10" s="72"/>
      <c r="U10" s="73"/>
      <c r="V10" s="72"/>
      <c r="W10" s="71"/>
    </row>
    <row r="11" spans="1:23" ht="12.75" customHeight="1">
      <c r="A11" s="206" t="s">
        <v>85</v>
      </c>
      <c r="B11" s="58" t="s">
        <v>86</v>
      </c>
      <c r="C11" s="56" t="s">
        <v>34</v>
      </c>
      <c r="D11" s="184" t="s">
        <v>50</v>
      </c>
      <c r="E11" s="168">
        <v>40</v>
      </c>
      <c r="F11" s="199" t="s">
        <v>10</v>
      </c>
      <c r="G11" s="34"/>
      <c r="H11" s="48">
        <f>HLOOKUP($M$2,'中・高入力表'!$H$1:$L$45,E11+4)</f>
        <v>0</v>
      </c>
      <c r="I11" s="74">
        <f t="shared" si="0"/>
        <v>0</v>
      </c>
      <c r="J11" s="70">
        <f t="shared" si="1"/>
        <v>0</v>
      </c>
      <c r="K11" s="72"/>
      <c r="L11" s="71"/>
      <c r="M11" s="79"/>
      <c r="N11" s="72"/>
      <c r="O11" s="72"/>
      <c r="P11" s="72"/>
      <c r="Q11" s="72"/>
      <c r="R11" s="72"/>
      <c r="S11" s="72"/>
      <c r="T11" s="71"/>
      <c r="U11" s="79"/>
      <c r="V11" s="72"/>
      <c r="W11" s="71"/>
    </row>
    <row r="12" spans="1:23" ht="12.75" customHeight="1" thickBot="1">
      <c r="A12" s="207" t="s">
        <v>85</v>
      </c>
      <c r="B12" s="58" t="s">
        <v>86</v>
      </c>
      <c r="C12" s="127" t="s">
        <v>34</v>
      </c>
      <c r="D12" s="185" t="s">
        <v>50</v>
      </c>
      <c r="E12" s="171">
        <v>41</v>
      </c>
      <c r="F12" s="63" t="s">
        <v>46</v>
      </c>
      <c r="G12" s="35"/>
      <c r="H12" s="49">
        <f>HLOOKUP($M$2,'中・高入力表'!$H$1:$L$45,E12+4)</f>
        <v>0</v>
      </c>
      <c r="I12" s="94">
        <f t="shared" si="0"/>
        <v>0</v>
      </c>
      <c r="J12" s="95">
        <f t="shared" si="1"/>
        <v>0</v>
      </c>
      <c r="K12" s="96"/>
      <c r="L12" s="97"/>
      <c r="M12" s="98"/>
      <c r="N12" s="96"/>
      <c r="O12" s="96"/>
      <c r="P12" s="96"/>
      <c r="Q12" s="95">
        <f>H12*1</f>
        <v>0</v>
      </c>
      <c r="R12" s="96"/>
      <c r="S12" s="96"/>
      <c r="T12" s="99">
        <f>H12*1</f>
        <v>0</v>
      </c>
      <c r="U12" s="98"/>
      <c r="V12" s="96"/>
      <c r="W12" s="99">
        <f>H12*1</f>
        <v>0</v>
      </c>
    </row>
    <row r="13" spans="1:23" ht="12.75" customHeight="1">
      <c r="A13" s="206" t="s">
        <v>84</v>
      </c>
      <c r="B13" s="230" t="s">
        <v>31</v>
      </c>
      <c r="C13" s="180" t="s">
        <v>32</v>
      </c>
      <c r="D13" s="181" t="s">
        <v>8</v>
      </c>
      <c r="E13" s="182">
        <v>5</v>
      </c>
      <c r="F13" s="117" t="s">
        <v>72</v>
      </c>
      <c r="G13" s="50">
        <f>SUM(H13:H38)/26*100</f>
        <v>0</v>
      </c>
      <c r="H13" s="64">
        <f>HLOOKUP($M$2,'中・高入力表'!$H$1:$L$45,E13+4)</f>
        <v>0</v>
      </c>
      <c r="I13" s="120"/>
      <c r="J13" s="67" t="s">
        <v>107</v>
      </c>
      <c r="K13" s="67"/>
      <c r="L13" s="66"/>
      <c r="M13" s="102"/>
      <c r="N13" s="67"/>
      <c r="O13" s="67"/>
      <c r="P13" s="228">
        <f>H13*1</f>
        <v>0</v>
      </c>
      <c r="Q13" s="65">
        <f>H13*1</f>
        <v>0</v>
      </c>
      <c r="R13" s="67"/>
      <c r="S13" s="67"/>
      <c r="T13" s="67"/>
      <c r="U13" s="68"/>
      <c r="V13" s="67"/>
      <c r="W13" s="103">
        <f>H13*1</f>
        <v>0</v>
      </c>
    </row>
    <row r="14" spans="1:23" ht="12.75" customHeight="1">
      <c r="A14" s="206" t="s">
        <v>84</v>
      </c>
      <c r="B14" s="230" t="s">
        <v>31</v>
      </c>
      <c r="C14" s="56" t="s">
        <v>32</v>
      </c>
      <c r="D14" s="184" t="s">
        <v>8</v>
      </c>
      <c r="E14" s="168">
        <v>6</v>
      </c>
      <c r="F14" s="60" t="s">
        <v>28</v>
      </c>
      <c r="G14" s="34"/>
      <c r="H14" s="48">
        <f>HLOOKUP($M$2,'中・高入力表'!$H$1:$L$45,E14+4)</f>
        <v>0</v>
      </c>
      <c r="I14" s="77"/>
      <c r="J14" s="76"/>
      <c r="K14" s="72"/>
      <c r="L14" s="75">
        <f>H14*1</f>
        <v>0</v>
      </c>
      <c r="M14" s="79"/>
      <c r="N14" s="70">
        <f>H14*1</f>
        <v>0</v>
      </c>
      <c r="O14" s="76"/>
      <c r="P14" s="70">
        <f>H14*1</f>
        <v>0</v>
      </c>
      <c r="Q14" s="76"/>
      <c r="R14" s="72"/>
      <c r="S14" s="72"/>
      <c r="T14" s="72"/>
      <c r="U14" s="73"/>
      <c r="V14" s="72"/>
      <c r="W14" s="71"/>
    </row>
    <row r="15" spans="1:23" ht="12.75" customHeight="1">
      <c r="A15" s="206" t="s">
        <v>84</v>
      </c>
      <c r="B15" s="58" t="s">
        <v>31</v>
      </c>
      <c r="C15" s="183" t="s">
        <v>32</v>
      </c>
      <c r="D15" s="184" t="s">
        <v>68</v>
      </c>
      <c r="E15" s="168">
        <v>7</v>
      </c>
      <c r="F15" s="60" t="s">
        <v>118</v>
      </c>
      <c r="G15" s="34"/>
      <c r="H15" s="48">
        <f>HLOOKUP($M$2,'中・高入力表'!$H$1:$L$45,E15+4)</f>
        <v>0</v>
      </c>
      <c r="I15" s="77"/>
      <c r="J15" s="76"/>
      <c r="K15" s="70">
        <f aca="true" t="shared" si="2" ref="K15:K20">H15*1</f>
        <v>0</v>
      </c>
      <c r="L15" s="71"/>
      <c r="M15" s="80">
        <f aca="true" t="shared" si="3" ref="M15:M22">H15*1</f>
        <v>0</v>
      </c>
      <c r="N15" s="72"/>
      <c r="O15" s="70">
        <f aca="true" t="shared" si="4" ref="O15:O20">H15*1</f>
        <v>0</v>
      </c>
      <c r="P15" s="72"/>
      <c r="Q15" s="70">
        <f aca="true" t="shared" si="5" ref="Q15:Q23">H15*1</f>
        <v>0</v>
      </c>
      <c r="R15" s="72"/>
      <c r="S15" s="72"/>
      <c r="T15" s="72"/>
      <c r="U15" s="73"/>
      <c r="V15" s="72"/>
      <c r="W15" s="71"/>
    </row>
    <row r="16" spans="1:23" ht="12.75" customHeight="1">
      <c r="A16" s="206" t="s">
        <v>84</v>
      </c>
      <c r="B16" s="58" t="s">
        <v>31</v>
      </c>
      <c r="C16" s="183" t="s">
        <v>32</v>
      </c>
      <c r="D16" s="184" t="s">
        <v>68</v>
      </c>
      <c r="E16" s="168">
        <v>8</v>
      </c>
      <c r="F16" s="60" t="s">
        <v>69</v>
      </c>
      <c r="G16" s="34"/>
      <c r="H16" s="48">
        <f>HLOOKUP($M$2,'中・高入力表'!$H$1:$L$45,E16+4)</f>
        <v>0</v>
      </c>
      <c r="I16" s="74">
        <f>H16*1</f>
        <v>0</v>
      </c>
      <c r="J16" s="70">
        <f>H16*1</f>
        <v>0</v>
      </c>
      <c r="K16" s="70">
        <f t="shared" si="2"/>
        <v>0</v>
      </c>
      <c r="L16" s="71" t="s">
        <v>106</v>
      </c>
      <c r="M16" s="80">
        <f t="shared" si="3"/>
        <v>0</v>
      </c>
      <c r="N16" s="72"/>
      <c r="O16" s="70">
        <f t="shared" si="4"/>
        <v>0</v>
      </c>
      <c r="P16" s="72"/>
      <c r="Q16" s="70">
        <f t="shared" si="5"/>
        <v>0</v>
      </c>
      <c r="R16" s="72"/>
      <c r="S16" s="72"/>
      <c r="T16" s="72"/>
      <c r="U16" s="73"/>
      <c r="V16" s="72"/>
      <c r="W16" s="71"/>
    </row>
    <row r="17" spans="1:23" ht="12.75" customHeight="1">
      <c r="A17" s="206" t="s">
        <v>84</v>
      </c>
      <c r="B17" s="58" t="s">
        <v>31</v>
      </c>
      <c r="C17" s="183" t="s">
        <v>32</v>
      </c>
      <c r="D17" s="184" t="s">
        <v>68</v>
      </c>
      <c r="E17" s="168">
        <v>9</v>
      </c>
      <c r="F17" s="60" t="s">
        <v>0</v>
      </c>
      <c r="G17" s="34"/>
      <c r="H17" s="48">
        <f>HLOOKUP($M$2,'中・高入力表'!$H$1:$L$45,E17+4)</f>
        <v>0</v>
      </c>
      <c r="I17" s="74">
        <f>H17*1</f>
        <v>0</v>
      </c>
      <c r="J17" s="70">
        <f>H17*1</f>
        <v>0</v>
      </c>
      <c r="K17" s="70">
        <f t="shared" si="2"/>
        <v>0</v>
      </c>
      <c r="L17" s="71"/>
      <c r="M17" s="80">
        <f t="shared" si="3"/>
        <v>0</v>
      </c>
      <c r="N17" s="72"/>
      <c r="O17" s="70">
        <f t="shared" si="4"/>
        <v>0</v>
      </c>
      <c r="P17" s="72"/>
      <c r="Q17" s="70">
        <f t="shared" si="5"/>
        <v>0</v>
      </c>
      <c r="R17" s="72"/>
      <c r="S17" s="72"/>
      <c r="T17" s="72"/>
      <c r="U17" s="73"/>
      <c r="V17" s="72"/>
      <c r="W17" s="71"/>
    </row>
    <row r="18" spans="1:23" ht="12.75" customHeight="1">
      <c r="A18" s="206" t="s">
        <v>84</v>
      </c>
      <c r="B18" s="58" t="s">
        <v>31</v>
      </c>
      <c r="C18" s="183" t="s">
        <v>32</v>
      </c>
      <c r="D18" s="184" t="s">
        <v>68</v>
      </c>
      <c r="E18" s="168">
        <v>10</v>
      </c>
      <c r="F18" s="60" t="s">
        <v>1</v>
      </c>
      <c r="G18" s="34"/>
      <c r="H18" s="48">
        <f>HLOOKUP($M$2,'中・高入力表'!$H$1:$L$45,E18+4)</f>
        <v>0</v>
      </c>
      <c r="I18" s="73"/>
      <c r="J18" s="72"/>
      <c r="K18" s="70">
        <f t="shared" si="2"/>
        <v>0</v>
      </c>
      <c r="L18" s="71"/>
      <c r="M18" s="80">
        <f t="shared" si="3"/>
        <v>0</v>
      </c>
      <c r="N18" s="72"/>
      <c r="O18" s="70">
        <f t="shared" si="4"/>
        <v>0</v>
      </c>
      <c r="P18" s="72"/>
      <c r="Q18" s="70">
        <f t="shared" si="5"/>
        <v>0</v>
      </c>
      <c r="R18" s="72"/>
      <c r="S18" s="72"/>
      <c r="T18" s="72"/>
      <c r="U18" s="73"/>
      <c r="V18" s="72"/>
      <c r="W18" s="75">
        <f>H18*1</f>
        <v>0</v>
      </c>
    </row>
    <row r="19" spans="1:23" ht="12.75" customHeight="1">
      <c r="A19" s="206" t="s">
        <v>84</v>
      </c>
      <c r="B19" s="58" t="s">
        <v>31</v>
      </c>
      <c r="C19" s="186" t="s">
        <v>32</v>
      </c>
      <c r="D19" s="137" t="s">
        <v>68</v>
      </c>
      <c r="E19" s="178">
        <v>11</v>
      </c>
      <c r="F19" s="59" t="s">
        <v>39</v>
      </c>
      <c r="G19" s="50"/>
      <c r="H19" s="51">
        <f>HLOOKUP($M$2,'中・高入力表'!$H$1:$L$45,E19+4)</f>
        <v>0</v>
      </c>
      <c r="I19" s="111"/>
      <c r="J19" s="110"/>
      <c r="K19" s="108">
        <f t="shared" si="2"/>
        <v>0</v>
      </c>
      <c r="L19" s="109"/>
      <c r="M19" s="175">
        <f t="shared" si="3"/>
        <v>0</v>
      </c>
      <c r="N19" s="110" t="s">
        <v>106</v>
      </c>
      <c r="O19" s="108">
        <f t="shared" si="4"/>
        <v>0</v>
      </c>
      <c r="P19" s="110"/>
      <c r="Q19" s="108">
        <f t="shared" si="5"/>
        <v>0</v>
      </c>
      <c r="R19" s="110"/>
      <c r="S19" s="110"/>
      <c r="T19" s="108">
        <f>H19*1</f>
        <v>0</v>
      </c>
      <c r="U19" s="111"/>
      <c r="V19" s="110"/>
      <c r="W19" s="113">
        <f>H19*1</f>
        <v>0</v>
      </c>
    </row>
    <row r="20" spans="1:23" ht="12.75" customHeight="1">
      <c r="A20" s="206" t="s">
        <v>84</v>
      </c>
      <c r="B20" s="58" t="s">
        <v>31</v>
      </c>
      <c r="C20" s="183" t="s">
        <v>32</v>
      </c>
      <c r="D20" s="184" t="s">
        <v>6</v>
      </c>
      <c r="E20" s="168">
        <v>12</v>
      </c>
      <c r="F20" s="60" t="s">
        <v>40</v>
      </c>
      <c r="G20" s="34"/>
      <c r="H20" s="48">
        <f>HLOOKUP($M$2,'中・高入力表'!$H$1:$L$45,E20+4)</f>
        <v>0</v>
      </c>
      <c r="I20" s="77"/>
      <c r="J20" s="72"/>
      <c r="K20" s="80">
        <f t="shared" si="2"/>
        <v>0</v>
      </c>
      <c r="L20" s="71"/>
      <c r="M20" s="80">
        <f t="shared" si="3"/>
        <v>0</v>
      </c>
      <c r="N20" s="72"/>
      <c r="O20" s="70">
        <f t="shared" si="4"/>
        <v>0</v>
      </c>
      <c r="P20" s="70">
        <f>H20*1</f>
        <v>0</v>
      </c>
      <c r="Q20" s="70">
        <f t="shared" si="5"/>
        <v>0</v>
      </c>
      <c r="R20" s="72"/>
      <c r="S20" s="72"/>
      <c r="T20" s="70">
        <f>H20*1</f>
        <v>0</v>
      </c>
      <c r="U20" s="73"/>
      <c r="V20" s="72"/>
      <c r="W20" s="75">
        <f>H20*1</f>
        <v>0</v>
      </c>
    </row>
    <row r="21" spans="1:23" ht="12.75" customHeight="1">
      <c r="A21" s="206" t="s">
        <v>84</v>
      </c>
      <c r="B21" s="58" t="s">
        <v>31</v>
      </c>
      <c r="C21" s="183" t="s">
        <v>32</v>
      </c>
      <c r="D21" s="184" t="s">
        <v>3</v>
      </c>
      <c r="E21" s="168">
        <v>13</v>
      </c>
      <c r="F21" s="60" t="s">
        <v>4</v>
      </c>
      <c r="G21" s="34"/>
      <c r="H21" s="48">
        <f>HLOOKUP($M$2,'中・高入力表'!$H$1:$L$45,E21+4)</f>
        <v>0</v>
      </c>
      <c r="I21" s="77"/>
      <c r="J21" s="72"/>
      <c r="K21" s="72"/>
      <c r="L21" s="71"/>
      <c r="M21" s="80">
        <f t="shared" si="3"/>
        <v>0</v>
      </c>
      <c r="N21" s="70">
        <f>H21*1</f>
        <v>0</v>
      </c>
      <c r="O21" s="72"/>
      <c r="P21" s="70">
        <f>H21*1</f>
        <v>0</v>
      </c>
      <c r="Q21" s="70">
        <f t="shared" si="5"/>
        <v>0</v>
      </c>
      <c r="R21" s="72"/>
      <c r="S21" s="72"/>
      <c r="T21" s="70">
        <f>H21*1</f>
        <v>0</v>
      </c>
      <c r="U21" s="73"/>
      <c r="V21" s="72"/>
      <c r="W21" s="75">
        <f>H21*1</f>
        <v>0</v>
      </c>
    </row>
    <row r="22" spans="1:23" ht="12.75" customHeight="1">
      <c r="A22" s="206" t="s">
        <v>84</v>
      </c>
      <c r="B22" s="58" t="s">
        <v>31</v>
      </c>
      <c r="C22" s="183" t="s">
        <v>32</v>
      </c>
      <c r="D22" s="184" t="s">
        <v>5</v>
      </c>
      <c r="E22" s="168">
        <v>14</v>
      </c>
      <c r="F22" s="60" t="s">
        <v>15</v>
      </c>
      <c r="G22" s="34"/>
      <c r="H22" s="48">
        <f>HLOOKUP($M$2,'中・高入力表'!$H$1:$L$45,E22+4)</f>
        <v>0</v>
      </c>
      <c r="I22" s="77"/>
      <c r="J22" s="72"/>
      <c r="K22" s="72"/>
      <c r="L22" s="71"/>
      <c r="M22" s="80">
        <f t="shared" si="3"/>
        <v>0</v>
      </c>
      <c r="N22" s="72"/>
      <c r="O22" s="72"/>
      <c r="P22" s="70">
        <f>H22*1</f>
        <v>0</v>
      </c>
      <c r="Q22" s="70">
        <f t="shared" si="5"/>
        <v>0</v>
      </c>
      <c r="R22" s="72"/>
      <c r="S22" s="72"/>
      <c r="T22" s="70">
        <f>H22*1</f>
        <v>0</v>
      </c>
      <c r="U22" s="73"/>
      <c r="V22" s="72"/>
      <c r="W22" s="75">
        <f>H22*1</f>
        <v>0</v>
      </c>
    </row>
    <row r="23" spans="1:23" ht="12.75" customHeight="1">
      <c r="A23" s="206" t="s">
        <v>84</v>
      </c>
      <c r="B23" s="230" t="s">
        <v>31</v>
      </c>
      <c r="C23" s="183" t="s">
        <v>32</v>
      </c>
      <c r="D23" s="184" t="s">
        <v>117</v>
      </c>
      <c r="E23" s="168">
        <v>18</v>
      </c>
      <c r="F23" s="60" t="s">
        <v>19</v>
      </c>
      <c r="G23" s="34"/>
      <c r="H23" s="48">
        <f>HLOOKUP($M$2,'中・高入力表'!$H$1:$L$45,E23+4)</f>
        <v>0</v>
      </c>
      <c r="I23" s="77"/>
      <c r="J23" s="76"/>
      <c r="K23" s="70">
        <f>H23*1</f>
        <v>0</v>
      </c>
      <c r="L23" s="75">
        <f>H23*1</f>
        <v>0</v>
      </c>
      <c r="M23" s="79" t="s">
        <v>108</v>
      </c>
      <c r="N23" s="70">
        <f>H23*1</f>
        <v>0</v>
      </c>
      <c r="O23" s="78">
        <f>H23*1</f>
        <v>0</v>
      </c>
      <c r="P23" s="72"/>
      <c r="Q23" s="78">
        <f t="shared" si="5"/>
        <v>0</v>
      </c>
      <c r="R23" s="72"/>
      <c r="S23" s="191"/>
      <c r="T23" s="70">
        <f>H23*1</f>
        <v>0</v>
      </c>
      <c r="U23" s="73"/>
      <c r="V23" s="72"/>
      <c r="W23" s="71"/>
    </row>
    <row r="24" spans="1:23" ht="12.75" customHeight="1">
      <c r="A24" s="206" t="s">
        <v>84</v>
      </c>
      <c r="B24" s="230" t="s">
        <v>31</v>
      </c>
      <c r="C24" s="186" t="s">
        <v>90</v>
      </c>
      <c r="D24" s="137" t="s">
        <v>90</v>
      </c>
      <c r="E24" s="178">
        <v>21</v>
      </c>
      <c r="F24" s="59" t="s">
        <v>97</v>
      </c>
      <c r="G24" s="50"/>
      <c r="H24" s="51">
        <f>HLOOKUP($M$2,'中・高入力表'!$H$1:$L$45,E24+4)</f>
        <v>0</v>
      </c>
      <c r="I24" s="111"/>
      <c r="J24" s="110"/>
      <c r="K24" s="108">
        <f>H24*1</f>
        <v>0</v>
      </c>
      <c r="L24" s="109"/>
      <c r="M24" s="175">
        <f>H24*1</f>
        <v>0</v>
      </c>
      <c r="N24" s="110"/>
      <c r="O24" s="108">
        <f>H24*1</f>
        <v>0</v>
      </c>
      <c r="P24" s="108">
        <f>H24*1</f>
        <v>0</v>
      </c>
      <c r="Q24" s="110"/>
      <c r="R24" s="110"/>
      <c r="S24" s="110" t="s">
        <v>109</v>
      </c>
      <c r="T24" s="110"/>
      <c r="U24" s="111"/>
      <c r="V24" s="110"/>
      <c r="W24" s="109"/>
    </row>
    <row r="25" spans="1:23" ht="12.75" customHeight="1">
      <c r="A25" s="206" t="s">
        <v>84</v>
      </c>
      <c r="B25" s="230" t="s">
        <v>31</v>
      </c>
      <c r="C25" s="183" t="s">
        <v>33</v>
      </c>
      <c r="D25" s="184" t="s">
        <v>33</v>
      </c>
      <c r="E25" s="168">
        <v>22</v>
      </c>
      <c r="F25" s="60" t="s">
        <v>113</v>
      </c>
      <c r="G25" s="34"/>
      <c r="H25" s="48">
        <f>HLOOKUP($M$2,'中・高入力表'!$H$1:$L$45,E25+4)</f>
        <v>0</v>
      </c>
      <c r="I25" s="73"/>
      <c r="J25" s="72"/>
      <c r="K25" s="72"/>
      <c r="L25" s="71"/>
      <c r="M25" s="79"/>
      <c r="N25" s="72"/>
      <c r="O25" s="70">
        <f>H25*1</f>
        <v>0</v>
      </c>
      <c r="P25" s="72"/>
      <c r="Q25" s="72"/>
      <c r="R25" s="78">
        <f>H25*1</f>
        <v>0</v>
      </c>
      <c r="S25" s="70">
        <f>H25*1</f>
        <v>0</v>
      </c>
      <c r="T25" s="70">
        <f>H25*1</f>
        <v>0</v>
      </c>
      <c r="U25" s="73"/>
      <c r="V25" s="72"/>
      <c r="W25" s="71"/>
    </row>
    <row r="26" spans="1:23" ht="12.75" customHeight="1">
      <c r="A26" s="206" t="s">
        <v>84</v>
      </c>
      <c r="B26" s="230" t="s">
        <v>31</v>
      </c>
      <c r="C26" s="183" t="s">
        <v>33</v>
      </c>
      <c r="D26" s="184" t="s">
        <v>33</v>
      </c>
      <c r="E26" s="168">
        <v>23</v>
      </c>
      <c r="F26" s="60" t="s">
        <v>93</v>
      </c>
      <c r="G26" s="34"/>
      <c r="H26" s="48">
        <f>HLOOKUP($M$2,'中・高入力表'!$H$1:$L$45,E26+4)</f>
        <v>0</v>
      </c>
      <c r="I26" s="73"/>
      <c r="J26" s="72"/>
      <c r="K26" s="72"/>
      <c r="L26" s="71"/>
      <c r="M26" s="79"/>
      <c r="N26" s="72"/>
      <c r="O26" s="72"/>
      <c r="P26" s="70">
        <f>H26*1</f>
        <v>0</v>
      </c>
      <c r="Q26" s="70">
        <f>H26*1</f>
        <v>0</v>
      </c>
      <c r="R26" s="78">
        <f>H26*1</f>
        <v>0</v>
      </c>
      <c r="S26" s="70">
        <f>H26*1</f>
        <v>0</v>
      </c>
      <c r="T26" s="70">
        <f>H26*1</f>
        <v>0</v>
      </c>
      <c r="U26" s="73"/>
      <c r="V26" s="72"/>
      <c r="W26" s="71"/>
    </row>
    <row r="27" spans="1:23" ht="12.75" customHeight="1">
      <c r="A27" s="206" t="s">
        <v>84</v>
      </c>
      <c r="B27" s="230" t="s">
        <v>31</v>
      </c>
      <c r="C27" s="183" t="s">
        <v>33</v>
      </c>
      <c r="D27" s="184" t="s">
        <v>33</v>
      </c>
      <c r="E27" s="168">
        <v>24</v>
      </c>
      <c r="F27" s="60" t="s">
        <v>94</v>
      </c>
      <c r="G27" s="34"/>
      <c r="H27" s="48">
        <f>HLOOKUP($M$2,'中・高入力表'!$H$1:$L$45,E27+4)</f>
        <v>0</v>
      </c>
      <c r="I27" s="73"/>
      <c r="J27" s="72"/>
      <c r="K27" s="72"/>
      <c r="L27" s="71"/>
      <c r="M27" s="79"/>
      <c r="N27" s="72"/>
      <c r="O27" s="72"/>
      <c r="P27" s="70">
        <f>H27*1</f>
        <v>0</v>
      </c>
      <c r="Q27" s="70">
        <f>H27*1</f>
        <v>0</v>
      </c>
      <c r="R27" s="78">
        <f>H27*1</f>
        <v>0</v>
      </c>
      <c r="S27" s="72"/>
      <c r="T27" s="70">
        <f>H27*1</f>
        <v>0</v>
      </c>
      <c r="U27" s="73"/>
      <c r="V27" s="72"/>
      <c r="W27" s="71"/>
    </row>
    <row r="28" spans="1:23" ht="12.75" customHeight="1">
      <c r="A28" s="206" t="s">
        <v>84</v>
      </c>
      <c r="B28" s="230" t="s">
        <v>31</v>
      </c>
      <c r="C28" s="56" t="s">
        <v>34</v>
      </c>
      <c r="D28" s="184" t="s">
        <v>50</v>
      </c>
      <c r="E28" s="168">
        <v>30</v>
      </c>
      <c r="F28" s="60" t="s">
        <v>96</v>
      </c>
      <c r="G28" s="34"/>
      <c r="H28" s="48">
        <f>HLOOKUP($M$2,'中・高入力表'!$H$1:$L$45,E28+4)</f>
        <v>0</v>
      </c>
      <c r="I28" s="73"/>
      <c r="J28" s="72"/>
      <c r="K28" s="70">
        <f>H28*1</f>
        <v>0</v>
      </c>
      <c r="L28" s="71"/>
      <c r="M28" s="80">
        <f>H28*1</f>
        <v>0</v>
      </c>
      <c r="N28" s="72"/>
      <c r="O28" s="70">
        <f>H28*1</f>
        <v>0</v>
      </c>
      <c r="P28" s="70">
        <f>H28*1</f>
        <v>0</v>
      </c>
      <c r="Q28" s="72"/>
      <c r="R28" s="72"/>
      <c r="S28" s="72"/>
      <c r="T28" s="72"/>
      <c r="U28" s="73"/>
      <c r="V28" s="72"/>
      <c r="W28" s="71"/>
    </row>
    <row r="29" spans="1:23" ht="12.75" customHeight="1">
      <c r="A29" s="231" t="s">
        <v>84</v>
      </c>
      <c r="B29" s="229" t="s">
        <v>31</v>
      </c>
      <c r="C29" s="55" t="s">
        <v>34</v>
      </c>
      <c r="D29" s="137" t="s">
        <v>50</v>
      </c>
      <c r="E29" s="178">
        <v>31</v>
      </c>
      <c r="F29" s="59" t="s">
        <v>98</v>
      </c>
      <c r="G29" s="50"/>
      <c r="H29" s="51">
        <f>HLOOKUP($M$2,'中・高入力表'!$H$1:$L$45,E29+4)</f>
        <v>0</v>
      </c>
      <c r="I29" s="111"/>
      <c r="J29" s="110"/>
      <c r="K29" s="108">
        <f>H29*1</f>
        <v>0</v>
      </c>
      <c r="L29" s="113">
        <f>H29*1</f>
        <v>0</v>
      </c>
      <c r="M29" s="175">
        <f>H29*1</f>
        <v>0</v>
      </c>
      <c r="N29" s="108">
        <f>H29*1</f>
        <v>0</v>
      </c>
      <c r="O29" s="110"/>
      <c r="P29" s="108">
        <f>H29*1</f>
        <v>0</v>
      </c>
      <c r="Q29" s="108">
        <f>H29*1</f>
        <v>0</v>
      </c>
      <c r="R29" s="110"/>
      <c r="S29" s="110"/>
      <c r="T29" s="110"/>
      <c r="U29" s="111"/>
      <c r="V29" s="110"/>
      <c r="W29" s="109"/>
    </row>
    <row r="30" spans="1:23" ht="12.75" customHeight="1">
      <c r="A30" s="206" t="s">
        <v>84</v>
      </c>
      <c r="B30" s="58" t="s">
        <v>86</v>
      </c>
      <c r="C30" s="186" t="s">
        <v>90</v>
      </c>
      <c r="D30" s="164" t="s">
        <v>90</v>
      </c>
      <c r="E30" s="178">
        <v>19</v>
      </c>
      <c r="F30" s="59" t="s">
        <v>105</v>
      </c>
      <c r="G30" s="232"/>
      <c r="H30" s="51">
        <f>HLOOKUP($M$2,'中・高入力表'!$H$1:$L$45,E30+4)</f>
        <v>0</v>
      </c>
      <c r="I30" s="111"/>
      <c r="J30" s="110"/>
      <c r="K30" s="110"/>
      <c r="L30" s="109"/>
      <c r="M30" s="114"/>
      <c r="N30" s="110"/>
      <c r="O30" s="110"/>
      <c r="P30" s="110"/>
      <c r="Q30" s="110"/>
      <c r="R30" s="110"/>
      <c r="S30" s="108">
        <f aca="true" t="shared" si="6" ref="S30:S40">H30*1</f>
        <v>0</v>
      </c>
      <c r="T30" s="108">
        <f aca="true" t="shared" si="7" ref="T30:T38">H30*1</f>
        <v>0</v>
      </c>
      <c r="U30" s="112">
        <f>H30*1</f>
        <v>0</v>
      </c>
      <c r="V30" s="108">
        <f>H30*1</f>
        <v>0</v>
      </c>
      <c r="W30" s="109"/>
    </row>
    <row r="31" spans="1:23" ht="12.75" customHeight="1">
      <c r="A31" s="206" t="s">
        <v>84</v>
      </c>
      <c r="B31" s="58" t="s">
        <v>86</v>
      </c>
      <c r="C31" s="183" t="s">
        <v>90</v>
      </c>
      <c r="D31" s="167" t="s">
        <v>90</v>
      </c>
      <c r="E31" s="168">
        <v>20</v>
      </c>
      <c r="F31" s="60" t="s">
        <v>95</v>
      </c>
      <c r="G31" s="34"/>
      <c r="H31" s="48">
        <f>HLOOKUP($M$2,'中・高入力表'!$H$1:$L$45,E31+4)</f>
        <v>0</v>
      </c>
      <c r="I31" s="73"/>
      <c r="J31" s="72"/>
      <c r="K31" s="72"/>
      <c r="L31" s="71"/>
      <c r="M31" s="79"/>
      <c r="N31" s="72"/>
      <c r="O31" s="72"/>
      <c r="P31" s="72"/>
      <c r="Q31" s="72"/>
      <c r="R31" s="72"/>
      <c r="S31" s="70">
        <f t="shared" si="6"/>
        <v>0</v>
      </c>
      <c r="T31" s="70">
        <f t="shared" si="7"/>
        <v>0</v>
      </c>
      <c r="U31" s="74">
        <f>H31*1</f>
        <v>0</v>
      </c>
      <c r="V31" s="70">
        <f>H31*1</f>
        <v>0</v>
      </c>
      <c r="W31" s="71"/>
    </row>
    <row r="32" spans="1:23" ht="12.75" customHeight="1">
      <c r="A32" s="206" t="s">
        <v>84</v>
      </c>
      <c r="B32" s="58" t="s">
        <v>51</v>
      </c>
      <c r="C32" s="186" t="s">
        <v>32</v>
      </c>
      <c r="D32" s="137" t="s">
        <v>8</v>
      </c>
      <c r="E32" s="178">
        <v>1</v>
      </c>
      <c r="F32" s="222" t="s">
        <v>91</v>
      </c>
      <c r="G32" s="232"/>
      <c r="H32" s="51">
        <f>HLOOKUP($M$2,'中・高入力表'!$H$1:$L$45,E32+4)</f>
        <v>0</v>
      </c>
      <c r="I32" s="223"/>
      <c r="J32" s="110"/>
      <c r="K32" s="114"/>
      <c r="L32" s="113">
        <f aca="true" t="shared" si="8" ref="L32:L41">H32*1</f>
        <v>0</v>
      </c>
      <c r="M32" s="114"/>
      <c r="N32" s="108">
        <f aca="true" t="shared" si="9" ref="N32:N38">H32*1</f>
        <v>0</v>
      </c>
      <c r="O32" s="110"/>
      <c r="P32" s="110"/>
      <c r="Q32" s="110"/>
      <c r="R32" s="110"/>
      <c r="S32" s="108">
        <f t="shared" si="6"/>
        <v>0</v>
      </c>
      <c r="T32" s="108">
        <f t="shared" si="7"/>
        <v>0</v>
      </c>
      <c r="U32" s="111"/>
      <c r="V32" s="108">
        <f>H32*1</f>
        <v>0</v>
      </c>
      <c r="W32" s="109"/>
    </row>
    <row r="33" spans="1:23" ht="12.75" customHeight="1">
      <c r="A33" s="206" t="s">
        <v>84</v>
      </c>
      <c r="B33" s="58" t="s">
        <v>51</v>
      </c>
      <c r="C33" s="183" t="s">
        <v>32</v>
      </c>
      <c r="D33" s="184" t="s">
        <v>8</v>
      </c>
      <c r="E33" s="168">
        <v>2</v>
      </c>
      <c r="F33" s="60" t="s">
        <v>78</v>
      </c>
      <c r="G33" s="34"/>
      <c r="H33" s="48">
        <f>HLOOKUP($M$2,'中・高入力表'!$H$1:$L$45,E33+4)</f>
        <v>0</v>
      </c>
      <c r="I33" s="77"/>
      <c r="J33" s="72"/>
      <c r="K33" s="72"/>
      <c r="L33" s="75">
        <f t="shared" si="8"/>
        <v>0</v>
      </c>
      <c r="M33" s="79"/>
      <c r="N33" s="70">
        <f t="shared" si="9"/>
        <v>0</v>
      </c>
      <c r="O33" s="72"/>
      <c r="P33" s="70">
        <f>H33*1</f>
        <v>0</v>
      </c>
      <c r="Q33" s="70">
        <f>H33*1</f>
        <v>0</v>
      </c>
      <c r="R33" s="72"/>
      <c r="S33" s="70">
        <f t="shared" si="6"/>
        <v>0</v>
      </c>
      <c r="T33" s="70">
        <f t="shared" si="7"/>
        <v>0</v>
      </c>
      <c r="U33" s="73"/>
      <c r="V33" s="72" t="s">
        <v>107</v>
      </c>
      <c r="W33" s="71"/>
    </row>
    <row r="34" spans="1:23" ht="12.75" customHeight="1">
      <c r="A34" s="206" t="s">
        <v>84</v>
      </c>
      <c r="B34" s="58" t="s">
        <v>51</v>
      </c>
      <c r="C34" s="183" t="s">
        <v>32</v>
      </c>
      <c r="D34" s="184" t="s">
        <v>8</v>
      </c>
      <c r="E34" s="168">
        <v>3</v>
      </c>
      <c r="F34" s="60" t="s">
        <v>92</v>
      </c>
      <c r="G34" s="34"/>
      <c r="H34" s="48">
        <f>HLOOKUP($M$2,'中・高入力表'!$H$1:$L$45,E34+4)</f>
        <v>0</v>
      </c>
      <c r="I34" s="77"/>
      <c r="J34" s="72"/>
      <c r="K34" s="72"/>
      <c r="L34" s="75">
        <f t="shared" si="8"/>
        <v>0</v>
      </c>
      <c r="M34" s="79" t="s">
        <v>110</v>
      </c>
      <c r="N34" s="70">
        <f t="shared" si="9"/>
        <v>0</v>
      </c>
      <c r="O34" s="72"/>
      <c r="P34" s="70">
        <f>H34*1</f>
        <v>0</v>
      </c>
      <c r="Q34" s="72"/>
      <c r="R34" s="72"/>
      <c r="S34" s="70">
        <f t="shared" si="6"/>
        <v>0</v>
      </c>
      <c r="T34" s="70">
        <f t="shared" si="7"/>
        <v>0</v>
      </c>
      <c r="U34" s="73"/>
      <c r="V34" s="72"/>
      <c r="W34" s="71"/>
    </row>
    <row r="35" spans="1:23" ht="12.75" customHeight="1">
      <c r="A35" s="206" t="s">
        <v>84</v>
      </c>
      <c r="B35" s="58" t="s">
        <v>51</v>
      </c>
      <c r="C35" s="183" t="s">
        <v>32</v>
      </c>
      <c r="D35" s="184" t="s">
        <v>8</v>
      </c>
      <c r="E35" s="168">
        <v>4</v>
      </c>
      <c r="F35" s="60" t="s">
        <v>112</v>
      </c>
      <c r="G35" s="34"/>
      <c r="H35" s="48">
        <f>HLOOKUP($M$2,'中・高入力表'!$H$1:$L$45,E35+4)</f>
        <v>0</v>
      </c>
      <c r="I35" s="73"/>
      <c r="J35" s="72"/>
      <c r="K35" s="72"/>
      <c r="L35" s="75">
        <f t="shared" si="8"/>
        <v>0</v>
      </c>
      <c r="M35" s="79"/>
      <c r="N35" s="70">
        <f t="shared" si="9"/>
        <v>0</v>
      </c>
      <c r="O35" s="70">
        <f>H35*1</f>
        <v>0</v>
      </c>
      <c r="P35" s="72"/>
      <c r="Q35" s="70">
        <f aca="true" t="shared" si="10" ref="Q35:Q40">H35*1</f>
        <v>0</v>
      </c>
      <c r="R35" s="72"/>
      <c r="S35" s="70">
        <f t="shared" si="6"/>
        <v>0</v>
      </c>
      <c r="T35" s="70">
        <f t="shared" si="7"/>
        <v>0</v>
      </c>
      <c r="U35" s="73"/>
      <c r="V35" s="70">
        <f>H35*1</f>
        <v>0</v>
      </c>
      <c r="W35" s="71"/>
    </row>
    <row r="36" spans="1:23" ht="12.75" customHeight="1">
      <c r="A36" s="206" t="s">
        <v>84</v>
      </c>
      <c r="B36" s="58" t="s">
        <v>51</v>
      </c>
      <c r="C36" s="183" t="s">
        <v>32</v>
      </c>
      <c r="D36" s="184" t="s">
        <v>7</v>
      </c>
      <c r="E36" s="168">
        <v>15</v>
      </c>
      <c r="F36" s="60" t="s">
        <v>18</v>
      </c>
      <c r="G36" s="34"/>
      <c r="H36" s="48">
        <f>HLOOKUP($M$2,'中・高入力表'!$H$1:$L$45,E36+4)</f>
        <v>0</v>
      </c>
      <c r="I36" s="73"/>
      <c r="J36" s="72"/>
      <c r="K36" s="72"/>
      <c r="L36" s="75">
        <f t="shared" si="8"/>
        <v>0</v>
      </c>
      <c r="M36" s="79"/>
      <c r="N36" s="70">
        <f t="shared" si="9"/>
        <v>0</v>
      </c>
      <c r="O36" s="72"/>
      <c r="P36" s="70">
        <f>H36*1</f>
        <v>0</v>
      </c>
      <c r="Q36" s="70">
        <f t="shared" si="10"/>
        <v>0</v>
      </c>
      <c r="R36" s="72"/>
      <c r="S36" s="70">
        <f t="shared" si="6"/>
        <v>0</v>
      </c>
      <c r="T36" s="70">
        <f t="shared" si="7"/>
        <v>0</v>
      </c>
      <c r="U36" s="73"/>
      <c r="V36" s="72"/>
      <c r="W36" s="71"/>
    </row>
    <row r="37" spans="1:23" ht="12.75" customHeight="1">
      <c r="A37" s="206" t="s">
        <v>84</v>
      </c>
      <c r="B37" s="58" t="s">
        <v>51</v>
      </c>
      <c r="C37" s="183" t="s">
        <v>32</v>
      </c>
      <c r="D37" s="184" t="s">
        <v>7</v>
      </c>
      <c r="E37" s="168">
        <v>16</v>
      </c>
      <c r="F37" s="60" t="s">
        <v>41</v>
      </c>
      <c r="G37" s="34"/>
      <c r="H37" s="48">
        <f>HLOOKUP($M$2,'中・高入力表'!$H$1:$L$45,E37+4)</f>
        <v>0</v>
      </c>
      <c r="I37" s="77"/>
      <c r="J37" s="72"/>
      <c r="K37" s="70">
        <f>H37*1</f>
        <v>0</v>
      </c>
      <c r="L37" s="75">
        <f t="shared" si="8"/>
        <v>0</v>
      </c>
      <c r="M37" s="80">
        <f>H37*1</f>
        <v>0</v>
      </c>
      <c r="N37" s="70">
        <f t="shared" si="9"/>
        <v>0</v>
      </c>
      <c r="O37" s="70">
        <f>H37*1</f>
        <v>0</v>
      </c>
      <c r="P37" s="72" t="s">
        <v>111</v>
      </c>
      <c r="Q37" s="70">
        <f t="shared" si="10"/>
        <v>0</v>
      </c>
      <c r="R37" s="72"/>
      <c r="S37" s="70">
        <f t="shared" si="6"/>
        <v>0</v>
      </c>
      <c r="T37" s="70">
        <f t="shared" si="7"/>
        <v>0</v>
      </c>
      <c r="U37" s="73"/>
      <c r="V37" s="72"/>
      <c r="W37" s="71"/>
    </row>
    <row r="38" spans="1:23" ht="12.75" customHeight="1" thickBot="1">
      <c r="A38" s="207" t="s">
        <v>84</v>
      </c>
      <c r="B38" s="58" t="s">
        <v>51</v>
      </c>
      <c r="C38" s="187" t="s">
        <v>32</v>
      </c>
      <c r="D38" s="185" t="s">
        <v>7</v>
      </c>
      <c r="E38" s="171">
        <v>17</v>
      </c>
      <c r="F38" s="119" t="s">
        <v>77</v>
      </c>
      <c r="G38" s="35"/>
      <c r="H38" s="49">
        <f>HLOOKUP($M$2,'中・高入力表'!$H$1:$L$45,E38+4)</f>
        <v>0</v>
      </c>
      <c r="I38" s="224">
        <f>H38*1</f>
        <v>0</v>
      </c>
      <c r="J38" s="95">
        <f>H38*1</f>
        <v>0</v>
      </c>
      <c r="K38" s="95">
        <f>H38*1</f>
        <v>0</v>
      </c>
      <c r="L38" s="99">
        <f t="shared" si="8"/>
        <v>0</v>
      </c>
      <c r="M38" s="177">
        <f>H38*1</f>
        <v>0</v>
      </c>
      <c r="N38" s="95">
        <f t="shared" si="9"/>
        <v>0</v>
      </c>
      <c r="O38" s="95">
        <f>H38*1</f>
        <v>0</v>
      </c>
      <c r="P38" s="96"/>
      <c r="Q38" s="95">
        <f t="shared" si="10"/>
        <v>0</v>
      </c>
      <c r="R38" s="96"/>
      <c r="S38" s="95">
        <f t="shared" si="6"/>
        <v>0</v>
      </c>
      <c r="T38" s="95">
        <f t="shared" si="7"/>
        <v>0</v>
      </c>
      <c r="U38" s="101"/>
      <c r="V38" s="96"/>
      <c r="W38" s="97"/>
    </row>
    <row r="39" spans="1:23" ht="12.75" customHeight="1">
      <c r="A39" s="206" t="s">
        <v>27</v>
      </c>
      <c r="B39" s="58" t="s">
        <v>86</v>
      </c>
      <c r="C39" s="56" t="s">
        <v>34</v>
      </c>
      <c r="D39" s="184" t="s">
        <v>50</v>
      </c>
      <c r="E39" s="168">
        <v>32</v>
      </c>
      <c r="F39" s="60" t="s">
        <v>29</v>
      </c>
      <c r="G39" s="50">
        <f>SUM(H39:H46)/8*100</f>
        <v>0</v>
      </c>
      <c r="H39" s="48">
        <f>HLOOKUP($M$2,'中・高入力表'!$H$1:$L$45,E39+4)</f>
        <v>0</v>
      </c>
      <c r="I39" s="74">
        <f>H39*1</f>
        <v>0</v>
      </c>
      <c r="J39" s="70">
        <f>H39*1</f>
        <v>0</v>
      </c>
      <c r="K39" s="70">
        <f>H39*1</f>
        <v>0</v>
      </c>
      <c r="L39" s="75">
        <f t="shared" si="8"/>
        <v>0</v>
      </c>
      <c r="M39" s="79"/>
      <c r="N39" s="72"/>
      <c r="O39" s="72"/>
      <c r="P39" s="72"/>
      <c r="Q39" s="70">
        <f t="shared" si="10"/>
        <v>0</v>
      </c>
      <c r="R39" s="72"/>
      <c r="S39" s="70">
        <f t="shared" si="6"/>
        <v>0</v>
      </c>
      <c r="T39" s="72"/>
      <c r="U39" s="73"/>
      <c r="V39" s="72"/>
      <c r="W39" s="71"/>
    </row>
    <row r="40" spans="1:23" ht="12.75" customHeight="1">
      <c r="A40" s="206" t="s">
        <v>27</v>
      </c>
      <c r="B40" s="58" t="s">
        <v>86</v>
      </c>
      <c r="C40" s="56" t="s">
        <v>34</v>
      </c>
      <c r="D40" s="184" t="s">
        <v>50</v>
      </c>
      <c r="E40" s="168">
        <v>33</v>
      </c>
      <c r="F40" s="60" t="s">
        <v>11</v>
      </c>
      <c r="G40" s="34"/>
      <c r="H40" s="48">
        <f>HLOOKUP($M$2,'中・高入力表'!$H$1:$L$45,E40+4)</f>
        <v>0</v>
      </c>
      <c r="I40" s="73"/>
      <c r="J40" s="72"/>
      <c r="K40" s="72"/>
      <c r="L40" s="75">
        <f t="shared" si="8"/>
        <v>0</v>
      </c>
      <c r="M40" s="79"/>
      <c r="N40" s="72"/>
      <c r="O40" s="72"/>
      <c r="P40" s="72"/>
      <c r="Q40" s="70">
        <f t="shared" si="10"/>
        <v>0</v>
      </c>
      <c r="R40" s="72"/>
      <c r="S40" s="70">
        <f t="shared" si="6"/>
        <v>0</v>
      </c>
      <c r="T40" s="72"/>
      <c r="U40" s="73"/>
      <c r="V40" s="72"/>
      <c r="W40" s="71"/>
    </row>
    <row r="41" spans="1:23" ht="12.75" customHeight="1">
      <c r="A41" s="206" t="s">
        <v>27</v>
      </c>
      <c r="B41" s="58" t="s">
        <v>86</v>
      </c>
      <c r="C41" s="56" t="s">
        <v>34</v>
      </c>
      <c r="D41" s="184" t="s">
        <v>50</v>
      </c>
      <c r="E41" s="168">
        <v>34</v>
      </c>
      <c r="F41" s="60" t="s">
        <v>12</v>
      </c>
      <c r="G41" s="34"/>
      <c r="H41" s="48">
        <f>HLOOKUP($M$2,'中・高入力表'!$H$1:$L$45,E41+4)</f>
        <v>0</v>
      </c>
      <c r="I41" s="73"/>
      <c r="J41" s="72"/>
      <c r="K41" s="70">
        <f>H41*1</f>
        <v>0</v>
      </c>
      <c r="L41" s="75">
        <f t="shared" si="8"/>
        <v>0</v>
      </c>
      <c r="M41" s="79"/>
      <c r="N41" s="72"/>
      <c r="O41" s="72"/>
      <c r="P41" s="72"/>
      <c r="Q41" s="72"/>
      <c r="R41" s="72"/>
      <c r="S41" s="72"/>
      <c r="T41" s="70">
        <f aca="true" t="shared" si="11" ref="T41:T46">H41*1</f>
        <v>0</v>
      </c>
      <c r="U41" s="73"/>
      <c r="V41" s="72"/>
      <c r="W41" s="71"/>
    </row>
    <row r="42" spans="1:23" ht="12.75" customHeight="1">
      <c r="A42" s="206" t="s">
        <v>27</v>
      </c>
      <c r="B42" s="58" t="s">
        <v>86</v>
      </c>
      <c r="C42" s="56" t="s">
        <v>34</v>
      </c>
      <c r="D42" s="184" t="s">
        <v>50</v>
      </c>
      <c r="E42" s="168">
        <v>35</v>
      </c>
      <c r="F42" s="62" t="s">
        <v>114</v>
      </c>
      <c r="G42" s="34"/>
      <c r="H42" s="61">
        <f>HLOOKUP($M$2,'中・高入力表'!$H$1:$L$45,E42+4)</f>
        <v>0</v>
      </c>
      <c r="I42" s="74">
        <f>H42*1</f>
        <v>0</v>
      </c>
      <c r="J42" s="70">
        <f>H42*1</f>
        <v>0</v>
      </c>
      <c r="K42" s="72"/>
      <c r="L42" s="71"/>
      <c r="M42" s="79"/>
      <c r="N42" s="72"/>
      <c r="O42" s="72"/>
      <c r="P42" s="72"/>
      <c r="Q42" s="70">
        <f>H42*1</f>
        <v>0</v>
      </c>
      <c r="R42" s="72"/>
      <c r="S42" s="72"/>
      <c r="T42" s="75">
        <f t="shared" si="11"/>
        <v>0</v>
      </c>
      <c r="U42" s="79"/>
      <c r="V42" s="72"/>
      <c r="W42" s="75">
        <f>H42*1</f>
        <v>0</v>
      </c>
    </row>
    <row r="43" spans="1:23" ht="12.75" customHeight="1">
      <c r="A43" s="206" t="s">
        <v>27</v>
      </c>
      <c r="B43" s="58" t="s">
        <v>86</v>
      </c>
      <c r="C43" s="56" t="s">
        <v>34</v>
      </c>
      <c r="D43" s="184" t="s">
        <v>50</v>
      </c>
      <c r="E43" s="168">
        <v>36</v>
      </c>
      <c r="F43" s="62" t="s">
        <v>44</v>
      </c>
      <c r="G43" s="34"/>
      <c r="H43" s="48">
        <f>HLOOKUP($M$2,'中・高入力表'!$H$1:$L$45,E43+4)</f>
        <v>0</v>
      </c>
      <c r="I43" s="73"/>
      <c r="J43" s="72"/>
      <c r="K43" s="72"/>
      <c r="L43" s="71"/>
      <c r="M43" s="79"/>
      <c r="N43" s="72"/>
      <c r="O43" s="72"/>
      <c r="P43" s="72"/>
      <c r="Q43" s="70">
        <f>H43*1</f>
        <v>0</v>
      </c>
      <c r="R43" s="72"/>
      <c r="S43" s="72"/>
      <c r="T43" s="75">
        <f t="shared" si="11"/>
        <v>0</v>
      </c>
      <c r="U43" s="79"/>
      <c r="V43" s="72"/>
      <c r="W43" s="75">
        <f>H43*1</f>
        <v>0</v>
      </c>
    </row>
    <row r="44" spans="1:23" ht="12.75" customHeight="1">
      <c r="A44" s="206" t="s">
        <v>27</v>
      </c>
      <c r="B44" s="58" t="s">
        <v>86</v>
      </c>
      <c r="C44" s="56" t="s">
        <v>34</v>
      </c>
      <c r="D44" s="184" t="s">
        <v>50</v>
      </c>
      <c r="E44" s="168">
        <v>37</v>
      </c>
      <c r="F44" s="62" t="s">
        <v>61</v>
      </c>
      <c r="G44" s="34"/>
      <c r="H44" s="48">
        <f>HLOOKUP($M$2,'中・高入力表'!$H$1:$L$45,E44+4)</f>
        <v>0</v>
      </c>
      <c r="I44" s="73"/>
      <c r="J44" s="72"/>
      <c r="K44" s="70">
        <f>H44*1</f>
        <v>0</v>
      </c>
      <c r="L44" s="71"/>
      <c r="M44" s="79"/>
      <c r="N44" s="72"/>
      <c r="O44" s="72"/>
      <c r="P44" s="72"/>
      <c r="Q44" s="70">
        <f>H44*1</f>
        <v>0</v>
      </c>
      <c r="R44" s="72"/>
      <c r="S44" s="72"/>
      <c r="T44" s="75">
        <f t="shared" si="11"/>
        <v>0</v>
      </c>
      <c r="U44" s="79"/>
      <c r="V44" s="72"/>
      <c r="W44" s="75">
        <f>H44*1</f>
        <v>0</v>
      </c>
    </row>
    <row r="45" spans="1:23" ht="12.75" customHeight="1">
      <c r="A45" s="206" t="s">
        <v>27</v>
      </c>
      <c r="B45" s="58" t="s">
        <v>86</v>
      </c>
      <c r="C45" s="56" t="s">
        <v>34</v>
      </c>
      <c r="D45" s="184" t="s">
        <v>50</v>
      </c>
      <c r="E45" s="168">
        <v>38</v>
      </c>
      <c r="F45" s="62" t="s">
        <v>45</v>
      </c>
      <c r="G45" s="34"/>
      <c r="H45" s="48">
        <f>HLOOKUP($M$2,'中・高入力表'!$H$1:$L$45,E45+4)</f>
        <v>0</v>
      </c>
      <c r="I45" s="74">
        <f>H45*1</f>
        <v>0</v>
      </c>
      <c r="J45" s="70">
        <f>H45*1</f>
        <v>0</v>
      </c>
      <c r="K45" s="72"/>
      <c r="L45" s="71"/>
      <c r="M45" s="79"/>
      <c r="N45" s="72"/>
      <c r="O45" s="72"/>
      <c r="P45" s="72"/>
      <c r="Q45" s="70">
        <f>H45*1</f>
        <v>0</v>
      </c>
      <c r="R45" s="72"/>
      <c r="S45" s="72"/>
      <c r="T45" s="75">
        <f t="shared" si="11"/>
        <v>0</v>
      </c>
      <c r="U45" s="79"/>
      <c r="V45" s="72"/>
      <c r="W45" s="75">
        <f>H45*1</f>
        <v>0</v>
      </c>
    </row>
    <row r="46" spans="1:23" ht="12.75" customHeight="1" thickBot="1">
      <c r="A46" s="207" t="s">
        <v>27</v>
      </c>
      <c r="B46" s="84" t="s">
        <v>86</v>
      </c>
      <c r="C46" s="127" t="s">
        <v>34</v>
      </c>
      <c r="D46" s="185" t="s">
        <v>50</v>
      </c>
      <c r="E46" s="171">
        <v>39</v>
      </c>
      <c r="F46" s="63" t="s">
        <v>62</v>
      </c>
      <c r="G46" s="35"/>
      <c r="H46" s="49">
        <f>HLOOKUP($M$2,'中・高入力表'!$H$1:$L$45,E46+4)</f>
        <v>0</v>
      </c>
      <c r="I46" s="101"/>
      <c r="J46" s="96"/>
      <c r="K46" s="95">
        <f>H46*1</f>
        <v>0</v>
      </c>
      <c r="L46" s="97"/>
      <c r="M46" s="98"/>
      <c r="N46" s="96"/>
      <c r="O46" s="96"/>
      <c r="P46" s="96"/>
      <c r="Q46" s="95">
        <f>H46*1</f>
        <v>0</v>
      </c>
      <c r="R46" s="96"/>
      <c r="S46" s="95">
        <f>H46*1</f>
        <v>0</v>
      </c>
      <c r="T46" s="99">
        <f t="shared" si="11"/>
        <v>0</v>
      </c>
      <c r="U46" s="98"/>
      <c r="V46" s="96"/>
      <c r="W46" s="97"/>
    </row>
    <row r="47" spans="6:23" ht="12.75" customHeight="1">
      <c r="F47" s="46" t="s">
        <v>13</v>
      </c>
      <c r="G47" s="32"/>
      <c r="H47" s="15"/>
      <c r="I47" s="10">
        <f aca="true" t="shared" si="12" ref="I47:W47">SUM(I6:I46)</f>
        <v>0</v>
      </c>
      <c r="J47" s="11">
        <f t="shared" si="12"/>
        <v>0</v>
      </c>
      <c r="K47" s="12">
        <f t="shared" si="12"/>
        <v>0</v>
      </c>
      <c r="L47" s="13">
        <f t="shared" si="12"/>
        <v>0</v>
      </c>
      <c r="M47" s="133">
        <f t="shared" si="12"/>
        <v>0</v>
      </c>
      <c r="N47" s="11">
        <f t="shared" si="12"/>
        <v>0</v>
      </c>
      <c r="O47" s="11">
        <f t="shared" si="12"/>
        <v>0</v>
      </c>
      <c r="P47" s="11">
        <f t="shared" si="12"/>
        <v>0</v>
      </c>
      <c r="Q47" s="12">
        <f t="shared" si="12"/>
        <v>0</v>
      </c>
      <c r="R47" s="12">
        <f t="shared" si="12"/>
        <v>0</v>
      </c>
      <c r="S47" s="12">
        <f t="shared" si="12"/>
        <v>0</v>
      </c>
      <c r="T47" s="12">
        <f t="shared" si="12"/>
        <v>0</v>
      </c>
      <c r="U47" s="10">
        <f t="shared" si="12"/>
        <v>0</v>
      </c>
      <c r="V47" s="12">
        <f t="shared" si="12"/>
        <v>0</v>
      </c>
      <c r="W47" s="13">
        <f t="shared" si="12"/>
        <v>0</v>
      </c>
    </row>
    <row r="48" spans="6:23" ht="10.5" customHeight="1">
      <c r="F48" s="46"/>
      <c r="G48" s="32"/>
      <c r="H48" s="15"/>
      <c r="I48" s="9">
        <f aca="true" t="shared" si="13" ref="I48:W48">COUNT(I6:I46)</f>
        <v>13</v>
      </c>
      <c r="J48" s="7">
        <f t="shared" si="13"/>
        <v>13</v>
      </c>
      <c r="K48" s="7">
        <f t="shared" si="13"/>
        <v>16</v>
      </c>
      <c r="L48" s="8">
        <f t="shared" si="13"/>
        <v>14</v>
      </c>
      <c r="M48" s="44">
        <f t="shared" si="13"/>
        <v>13</v>
      </c>
      <c r="N48" s="7">
        <f t="shared" si="13"/>
        <v>11</v>
      </c>
      <c r="O48" s="7">
        <f t="shared" si="13"/>
        <v>13</v>
      </c>
      <c r="P48" s="7">
        <f t="shared" si="13"/>
        <v>13</v>
      </c>
      <c r="Q48" s="7">
        <f t="shared" si="13"/>
        <v>26</v>
      </c>
      <c r="R48" s="7">
        <f t="shared" si="13"/>
        <v>3</v>
      </c>
      <c r="S48" s="7">
        <f t="shared" si="13"/>
        <v>15</v>
      </c>
      <c r="T48" s="7">
        <f t="shared" si="13"/>
        <v>25</v>
      </c>
      <c r="U48" s="9">
        <f t="shared" si="13"/>
        <v>2</v>
      </c>
      <c r="V48" s="7">
        <f t="shared" si="13"/>
        <v>5</v>
      </c>
      <c r="W48" s="8">
        <f t="shared" si="13"/>
        <v>11</v>
      </c>
    </row>
    <row r="49" spans="6:23" ht="12.75" customHeight="1" thickBot="1">
      <c r="F49" s="47" t="s">
        <v>14</v>
      </c>
      <c r="G49" s="33"/>
      <c r="H49" s="16"/>
      <c r="I49" s="116">
        <f aca="true" t="shared" si="14" ref="I49:W49">I47/I48*100</f>
        <v>0</v>
      </c>
      <c r="J49" s="2">
        <f t="shared" si="14"/>
        <v>0</v>
      </c>
      <c r="K49" s="2">
        <f t="shared" si="14"/>
        <v>0</v>
      </c>
      <c r="L49" s="4">
        <f t="shared" si="14"/>
        <v>0</v>
      </c>
      <c r="M49" s="45">
        <f t="shared" si="14"/>
        <v>0</v>
      </c>
      <c r="N49" s="2">
        <f t="shared" si="14"/>
        <v>0</v>
      </c>
      <c r="O49" s="2">
        <f t="shared" si="14"/>
        <v>0</v>
      </c>
      <c r="P49" s="2">
        <f t="shared" si="14"/>
        <v>0</v>
      </c>
      <c r="Q49" s="2">
        <f t="shared" si="14"/>
        <v>0</v>
      </c>
      <c r="R49" s="2">
        <f t="shared" si="14"/>
        <v>0</v>
      </c>
      <c r="S49" s="2">
        <f t="shared" si="14"/>
        <v>0</v>
      </c>
      <c r="T49" s="2">
        <f t="shared" si="14"/>
        <v>0</v>
      </c>
      <c r="U49" s="3">
        <f t="shared" si="14"/>
        <v>0</v>
      </c>
      <c r="V49" s="2">
        <f t="shared" si="14"/>
        <v>0</v>
      </c>
      <c r="W49" s="4">
        <f t="shared" si="14"/>
        <v>0</v>
      </c>
    </row>
  </sheetData>
  <mergeCells count="15">
    <mergeCell ref="F4:F5"/>
    <mergeCell ref="F1:G2"/>
    <mergeCell ref="H4:H5"/>
    <mergeCell ref="M1:N1"/>
    <mergeCell ref="U4:W4"/>
    <mergeCell ref="I4:L4"/>
    <mergeCell ref="M4:T4"/>
    <mergeCell ref="G4:G5"/>
    <mergeCell ref="O1:P1"/>
    <mergeCell ref="Q1:R1"/>
    <mergeCell ref="S1:W1"/>
    <mergeCell ref="M2:N2"/>
    <mergeCell ref="O2:P2"/>
    <mergeCell ref="Q2:R2"/>
    <mergeCell ref="S2:W2"/>
  </mergeCells>
  <printOptions horizontalCentered="1"/>
  <pageMargins left="0.67" right="0.58" top="0.8" bottom="0.19" header="0.75" footer="0.29"/>
  <pageSetup horizontalDpi="600" verticalDpi="600" orientation="portrait" paperSize="9" scale="80"/>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埼玉県</cp:lastModifiedBy>
  <cp:lastPrinted>2005-09-15T08:10:23Z</cp:lastPrinted>
  <dcterms:created xsi:type="dcterms:W3CDTF">2004-09-02T12:25:15Z</dcterms:created>
  <dcterms:modified xsi:type="dcterms:W3CDTF">2005-10-06T10:28:13Z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